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santiago/Desktop/Listas/"/>
    </mc:Choice>
  </mc:AlternateContent>
  <xr:revisionPtr revIDLastSave="0" documentId="8_{DEAF80F4-53A0-E243-A1E0-65F54BDC1845}" xr6:coauthVersionLast="47" xr6:coauthVersionMax="47" xr10:uidLastSave="{00000000-0000-0000-0000-000000000000}"/>
  <bookViews>
    <workbookView xWindow="0" yWindow="660" windowWidth="30240" windowHeight="18980" xr2:uid="{92E67FDC-30A2-7A4F-945A-2DAAB7DC928C}"/>
  </bookViews>
  <sheets>
    <sheet name="publico" sheetId="2" r:id="rId1"/>
    <sheet name="Listado de Precios Interactivo" sheetId="3" r:id="rId2"/>
    <sheet name="Calculador de Pedidos" sheetId="4" r:id="rId3"/>
    <sheet name="Literatura y Promoción" sheetId="18" r:id="rId4"/>
    <sheet name="Calc. con art. de Promocion" sheetId="19" r:id="rId5"/>
    <sheet name="Calculador de Pedidos (2)" sheetId="16" r:id="rId6"/>
    <sheet name="Calculador (Cliente Preferente)" sheetId="21" r:id="rId7"/>
    <sheet name="Datos " sheetId="5" state="hidden" r:id="rId8"/>
    <sheet name="Sheet1-1" sheetId="9" state="hidden" r:id="rId9"/>
  </sheets>
  <definedNames>
    <definedName name="Condición_Fiscal">'Datos '!$V$3:$Y$3</definedName>
    <definedName name="Datos_Cal_Pedidos">'Datos '!$C$68:$K$103</definedName>
    <definedName name="IIBB">'Datos '!$Z$3:$AC$3</definedName>
    <definedName name="IIBB_2">'Datos '!$Z$3:$AD$3</definedName>
    <definedName name="Seleccion_Productos">'Datos '!$C$69:$C$124</definedName>
    <definedName name="Selección_Productos">'Datos '!$C$69:$C$105</definedName>
    <definedName name="Tipo_de_Envio">'Datos '!$Q$3:$S$3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2" l="1"/>
  <c r="D25" i="2"/>
  <c r="B25" i="2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C46" i="19"/>
  <c r="D46" i="19"/>
  <c r="E46" i="19"/>
  <c r="F46" i="19"/>
  <c r="G46" i="19"/>
  <c r="H46" i="19"/>
  <c r="I46" i="19"/>
  <c r="J46" i="19"/>
  <c r="K46" i="19"/>
  <c r="L46" i="19"/>
  <c r="M46" i="19"/>
  <c r="N46" i="19"/>
  <c r="O46" i="19"/>
  <c r="P46" i="19"/>
  <c r="Q46" i="19"/>
  <c r="A21" i="16"/>
  <c r="C21" i="16"/>
  <c r="D21" i="16"/>
  <c r="D67" i="16" s="1"/>
  <c r="E21" i="16"/>
  <c r="F21" i="16"/>
  <c r="F67" i="16" s="1"/>
  <c r="G21" i="16"/>
  <c r="G67" i="16" s="1"/>
  <c r="H21" i="16"/>
  <c r="A21" i="21"/>
  <c r="C21" i="21"/>
  <c r="D21" i="21"/>
  <c r="E21" i="21"/>
  <c r="F21" i="21"/>
  <c r="G21" i="21"/>
  <c r="E86" i="5"/>
  <c r="F86" i="5"/>
  <c r="G86" i="5"/>
  <c r="H86" i="5"/>
  <c r="I86" i="5"/>
  <c r="J86" i="5"/>
  <c r="K86" i="5"/>
  <c r="L86" i="5"/>
  <c r="M86" i="5"/>
  <c r="N86" i="5"/>
  <c r="C24" i="3"/>
  <c r="B24" i="3"/>
  <c r="D27" i="5"/>
  <c r="E27" i="5"/>
  <c r="G27" i="5"/>
  <c r="H27" i="5"/>
  <c r="I27" i="5"/>
  <c r="J27" i="5"/>
  <c r="L27" i="5"/>
  <c r="N27" i="5" s="1"/>
  <c r="D24" i="3" s="1"/>
  <c r="G40" i="9"/>
  <c r="H40" i="9"/>
  <c r="I40" i="9"/>
  <c r="J40" i="9"/>
  <c r="B28" i="2"/>
  <c r="B27" i="2"/>
  <c r="B26" i="2"/>
  <c r="B24" i="2"/>
  <c r="G11" i="9"/>
  <c r="H11" i="9"/>
  <c r="I11" i="9"/>
  <c r="J11" i="9"/>
  <c r="G12" i="9"/>
  <c r="H12" i="9"/>
  <c r="I12" i="9"/>
  <c r="J12" i="9"/>
  <c r="G13" i="9"/>
  <c r="H13" i="9"/>
  <c r="I13" i="9"/>
  <c r="J13" i="9"/>
  <c r="G14" i="9"/>
  <c r="H14" i="9"/>
  <c r="I14" i="9"/>
  <c r="J14" i="9"/>
  <c r="G15" i="9"/>
  <c r="H15" i="9"/>
  <c r="I15" i="9"/>
  <c r="J15" i="9"/>
  <c r="G16" i="9"/>
  <c r="H16" i="9"/>
  <c r="I16" i="9"/>
  <c r="J16" i="9"/>
  <c r="G17" i="9"/>
  <c r="H17" i="9"/>
  <c r="I17" i="9"/>
  <c r="J17" i="9"/>
  <c r="G18" i="9"/>
  <c r="H18" i="9"/>
  <c r="I18" i="9"/>
  <c r="J18" i="9"/>
  <c r="G19" i="9"/>
  <c r="H19" i="9"/>
  <c r="I19" i="9"/>
  <c r="J19" i="9"/>
  <c r="G20" i="9"/>
  <c r="H20" i="9"/>
  <c r="I20" i="9"/>
  <c r="J20" i="9"/>
  <c r="G21" i="9"/>
  <c r="H21" i="9"/>
  <c r="I21" i="9"/>
  <c r="J21" i="9"/>
  <c r="G22" i="9"/>
  <c r="H22" i="9"/>
  <c r="I22" i="9"/>
  <c r="J22" i="9"/>
  <c r="G23" i="9"/>
  <c r="H23" i="9"/>
  <c r="I23" i="9"/>
  <c r="J23" i="9"/>
  <c r="G24" i="9"/>
  <c r="H24" i="9"/>
  <c r="I24" i="9"/>
  <c r="J24" i="9"/>
  <c r="G25" i="9"/>
  <c r="H25" i="9"/>
  <c r="I25" i="9"/>
  <c r="J25" i="9"/>
  <c r="G26" i="9"/>
  <c r="H26" i="9"/>
  <c r="I26" i="9"/>
  <c r="J26" i="9"/>
  <c r="G27" i="9"/>
  <c r="H27" i="9"/>
  <c r="I27" i="9"/>
  <c r="J27" i="9"/>
  <c r="G28" i="9"/>
  <c r="H28" i="9"/>
  <c r="I28" i="9"/>
  <c r="J28" i="9"/>
  <c r="G29" i="9"/>
  <c r="H29" i="9"/>
  <c r="I29" i="9"/>
  <c r="J29" i="9"/>
  <c r="G30" i="9"/>
  <c r="H30" i="9"/>
  <c r="I30" i="9"/>
  <c r="J30" i="9"/>
  <c r="G31" i="9"/>
  <c r="H31" i="9"/>
  <c r="I31" i="9"/>
  <c r="J31" i="9"/>
  <c r="G33" i="9"/>
  <c r="H33" i="9"/>
  <c r="I33" i="9"/>
  <c r="J33" i="9"/>
  <c r="G34" i="9"/>
  <c r="H34" i="9"/>
  <c r="I34" i="9"/>
  <c r="J34" i="9"/>
  <c r="G35" i="9"/>
  <c r="H35" i="9"/>
  <c r="I35" i="9"/>
  <c r="J35" i="9"/>
  <c r="G36" i="9"/>
  <c r="H36" i="9"/>
  <c r="I36" i="9"/>
  <c r="J36" i="9"/>
  <c r="G37" i="9"/>
  <c r="H37" i="9"/>
  <c r="I37" i="9"/>
  <c r="J37" i="9"/>
  <c r="G39" i="9"/>
  <c r="H39" i="9"/>
  <c r="I39" i="9"/>
  <c r="J39" i="9"/>
  <c r="G41" i="9"/>
  <c r="H41" i="9"/>
  <c r="I41" i="9"/>
  <c r="J41" i="9"/>
  <c r="G42" i="9"/>
  <c r="H42" i="9"/>
  <c r="I42" i="9"/>
  <c r="J42" i="9"/>
  <c r="G47" i="9"/>
  <c r="H47" i="9"/>
  <c r="I47" i="9"/>
  <c r="J47" i="9"/>
  <c r="G48" i="9"/>
  <c r="H48" i="9"/>
  <c r="I48" i="9"/>
  <c r="J48" i="9"/>
  <c r="G49" i="9"/>
  <c r="H49" i="9"/>
  <c r="I49" i="9"/>
  <c r="J49" i="9"/>
  <c r="G50" i="9"/>
  <c r="H50" i="9"/>
  <c r="I50" i="9"/>
  <c r="J50" i="9"/>
  <c r="G51" i="9"/>
  <c r="H51" i="9"/>
  <c r="I51" i="9"/>
  <c r="J51" i="9"/>
  <c r="G52" i="9"/>
  <c r="H52" i="9"/>
  <c r="I52" i="9"/>
  <c r="J52" i="9"/>
  <c r="G53" i="9"/>
  <c r="H53" i="9"/>
  <c r="I53" i="9"/>
  <c r="J53" i="9"/>
  <c r="G54" i="9"/>
  <c r="H54" i="9"/>
  <c r="I54" i="9"/>
  <c r="J54" i="9"/>
  <c r="G55" i="9"/>
  <c r="H55" i="9"/>
  <c r="I55" i="9"/>
  <c r="J55" i="9"/>
  <c r="G56" i="9"/>
  <c r="H56" i="9"/>
  <c r="I56" i="9"/>
  <c r="J56" i="9"/>
  <c r="G57" i="9"/>
  <c r="H57" i="9"/>
  <c r="I57" i="9"/>
  <c r="J57" i="9"/>
  <c r="G60" i="9"/>
  <c r="H60" i="9"/>
  <c r="I60" i="9"/>
  <c r="J60" i="9"/>
  <c r="E128" i="9"/>
  <c r="E129" i="9"/>
  <c r="E130" i="9"/>
  <c r="E131" i="9"/>
  <c r="E132" i="9"/>
  <c r="E133" i="9"/>
  <c r="E134" i="9"/>
  <c r="E135" i="9"/>
  <c r="E144" i="9"/>
  <c r="E145" i="9"/>
  <c r="E146" i="9"/>
  <c r="E147" i="9"/>
  <c r="E148" i="9"/>
  <c r="E149" i="9"/>
  <c r="E150" i="9"/>
  <c r="E151" i="9"/>
  <c r="N6" i="5"/>
  <c r="F49" i="18" s="1"/>
  <c r="Q6" i="5"/>
  <c r="R6" i="5"/>
  <c r="T6" i="5" s="1"/>
  <c r="S6" i="5"/>
  <c r="V6" i="5"/>
  <c r="W6" i="5"/>
  <c r="X6" i="5"/>
  <c r="Y6" i="5"/>
  <c r="Z6" i="5"/>
  <c r="AA6" i="5"/>
  <c r="AB6" i="5"/>
  <c r="AC6" i="5"/>
  <c r="AD6" i="5"/>
  <c r="AE6" i="5"/>
  <c r="R8" i="5" s="1"/>
  <c r="D9" i="5"/>
  <c r="E9" i="5"/>
  <c r="G9" i="5" s="1"/>
  <c r="E6" i="3" s="1"/>
  <c r="G70" i="5" s="1"/>
  <c r="H9" i="5"/>
  <c r="I9" i="5"/>
  <c r="J9" i="5"/>
  <c r="L9" i="5"/>
  <c r="N9" i="5" s="1"/>
  <c r="D6" i="3" s="1"/>
  <c r="D10" i="5"/>
  <c r="E10" i="5"/>
  <c r="I10" i="5"/>
  <c r="J10" i="5"/>
  <c r="L10" i="5"/>
  <c r="N10" i="5" s="1"/>
  <c r="D7" i="3" s="1"/>
  <c r="D11" i="5"/>
  <c r="E11" i="5"/>
  <c r="G11" i="5" s="1"/>
  <c r="E8" i="3" s="1"/>
  <c r="G72" i="5" s="1"/>
  <c r="H11" i="5"/>
  <c r="I11" i="5"/>
  <c r="J11" i="5"/>
  <c r="L11" i="5"/>
  <c r="N11" i="5" s="1"/>
  <c r="D8" i="3" s="1"/>
  <c r="D12" i="5"/>
  <c r="E12" i="5"/>
  <c r="L12" i="5"/>
  <c r="N12" i="5" s="1"/>
  <c r="D9" i="3" s="1"/>
  <c r="D13" i="5"/>
  <c r="E13" i="5"/>
  <c r="G13" i="5" s="1"/>
  <c r="E10" i="3" s="1"/>
  <c r="G74" i="5" s="1"/>
  <c r="H13" i="5"/>
  <c r="I13" i="5"/>
  <c r="J13" i="5"/>
  <c r="L13" i="5"/>
  <c r="N13" i="5" s="1"/>
  <c r="D10" i="3" s="1"/>
  <c r="D14" i="5"/>
  <c r="E14" i="5"/>
  <c r="G14" i="5" s="1"/>
  <c r="E11" i="3" s="1"/>
  <c r="G75" i="5" s="1"/>
  <c r="H14" i="5"/>
  <c r="I14" i="5"/>
  <c r="J14" i="5"/>
  <c r="L14" i="5"/>
  <c r="N14" i="5" s="1"/>
  <c r="D11" i="3" s="1"/>
  <c r="D15" i="5"/>
  <c r="E15" i="5"/>
  <c r="G15" i="5"/>
  <c r="H15" i="5"/>
  <c r="I15" i="5"/>
  <c r="J15" i="5"/>
  <c r="L15" i="5"/>
  <c r="N15" i="5" s="1"/>
  <c r="D12" i="3" s="1"/>
  <c r="D16" i="5"/>
  <c r="E16" i="5"/>
  <c r="G16" i="5"/>
  <c r="H16" i="5"/>
  <c r="I16" i="5"/>
  <c r="J16" i="5"/>
  <c r="L16" i="5"/>
  <c r="N16" i="5" s="1"/>
  <c r="D13" i="3" s="1"/>
  <c r="D17" i="5"/>
  <c r="E17" i="5"/>
  <c r="J17" i="5"/>
  <c r="L17" i="5"/>
  <c r="N17" i="5" s="1"/>
  <c r="D14" i="3" s="1"/>
  <c r="D18" i="5"/>
  <c r="E18" i="5"/>
  <c r="G18" i="5"/>
  <c r="H18" i="5"/>
  <c r="I18" i="5"/>
  <c r="J18" i="5"/>
  <c r="L18" i="5"/>
  <c r="N18" i="5" s="1"/>
  <c r="D15" i="3" s="1"/>
  <c r="D19" i="5"/>
  <c r="E19" i="5"/>
  <c r="I19" i="5"/>
  <c r="J19" i="5"/>
  <c r="L19" i="5"/>
  <c r="N19" i="5" s="1"/>
  <c r="D16" i="3" s="1"/>
  <c r="D21" i="5"/>
  <c r="E21" i="5"/>
  <c r="G21" i="5" s="1"/>
  <c r="E18" i="3" s="1"/>
  <c r="G81" i="5" s="1"/>
  <c r="H21" i="5"/>
  <c r="I21" i="5"/>
  <c r="J21" i="5"/>
  <c r="L21" i="5"/>
  <c r="N21" i="5" s="1"/>
  <c r="D18" i="3" s="1"/>
  <c r="D22" i="5"/>
  <c r="E22" i="5"/>
  <c r="G22" i="5" s="1"/>
  <c r="E19" i="3" s="1"/>
  <c r="G82" i="5" s="1"/>
  <c r="H22" i="5"/>
  <c r="I22" i="5"/>
  <c r="J22" i="5"/>
  <c r="L22" i="5"/>
  <c r="N22" i="5" s="1"/>
  <c r="D19" i="3" s="1"/>
  <c r="D23" i="5"/>
  <c r="E23" i="5"/>
  <c r="G23" i="5"/>
  <c r="H23" i="5"/>
  <c r="I23" i="5"/>
  <c r="J23" i="5"/>
  <c r="L23" i="5"/>
  <c r="N23" i="5" s="1"/>
  <c r="D20" i="3" s="1"/>
  <c r="D24" i="5"/>
  <c r="E24" i="5"/>
  <c r="G24" i="5" s="1"/>
  <c r="E21" i="3" s="1"/>
  <c r="G84" i="5" s="1"/>
  <c r="H24" i="5"/>
  <c r="I24" i="5"/>
  <c r="J24" i="5"/>
  <c r="L24" i="5"/>
  <c r="N24" i="5" s="1"/>
  <c r="D21" i="3" s="1"/>
  <c r="D26" i="5"/>
  <c r="E26" i="5"/>
  <c r="G26" i="5"/>
  <c r="H26" i="5"/>
  <c r="I26" i="5"/>
  <c r="J26" i="5"/>
  <c r="L26" i="5"/>
  <c r="N26" i="5"/>
  <c r="D28" i="5"/>
  <c r="E28" i="5"/>
  <c r="G28" i="5"/>
  <c r="H28" i="5"/>
  <c r="I28" i="5"/>
  <c r="J28" i="5"/>
  <c r="L28" i="5"/>
  <c r="N28" i="5" s="1"/>
  <c r="D25" i="3" s="1"/>
  <c r="D29" i="5"/>
  <c r="E29" i="5"/>
  <c r="G29" i="5"/>
  <c r="H29" i="5"/>
  <c r="I29" i="5"/>
  <c r="J29" i="5"/>
  <c r="L29" i="5"/>
  <c r="N29" i="5" s="1"/>
  <c r="D26" i="3" s="1"/>
  <c r="D30" i="5"/>
  <c r="E30" i="5"/>
  <c r="H30" i="5"/>
  <c r="I30" i="5"/>
  <c r="J30" i="5"/>
  <c r="L30" i="5"/>
  <c r="N30" i="5" s="1"/>
  <c r="D27" i="3" s="1"/>
  <c r="D31" i="5"/>
  <c r="E31" i="5"/>
  <c r="G31" i="5" s="1"/>
  <c r="E28" i="3" s="1"/>
  <c r="G90" i="5" s="1"/>
  <c r="H31" i="5"/>
  <c r="I31" i="5"/>
  <c r="J31" i="5"/>
  <c r="L31" i="5"/>
  <c r="N31" i="5" s="1"/>
  <c r="D28" i="3" s="1"/>
  <c r="D32" i="5"/>
  <c r="E32" i="5"/>
  <c r="G32" i="5"/>
  <c r="H32" i="5"/>
  <c r="I32" i="5"/>
  <c r="J32" i="5"/>
  <c r="L32" i="5"/>
  <c r="N32" i="5" s="1"/>
  <c r="D29" i="3" s="1"/>
  <c r="D33" i="5"/>
  <c r="E33" i="5"/>
  <c r="G33" i="5"/>
  <c r="H33" i="5"/>
  <c r="I33" i="5"/>
  <c r="J33" i="5"/>
  <c r="L33" i="5"/>
  <c r="N33" i="5" s="1"/>
  <c r="D30" i="3" s="1"/>
  <c r="D37" i="5"/>
  <c r="E37" i="5"/>
  <c r="G37" i="5"/>
  <c r="H37" i="5"/>
  <c r="I37" i="5"/>
  <c r="J37" i="5"/>
  <c r="L37" i="5"/>
  <c r="N37" i="5" s="1"/>
  <c r="D38" i="5"/>
  <c r="E38" i="5"/>
  <c r="G38" i="5" s="1"/>
  <c r="E34" i="3" s="1"/>
  <c r="G94" i="5" s="1"/>
  <c r="H38" i="5"/>
  <c r="I38" i="5"/>
  <c r="J38" i="5"/>
  <c r="L38" i="5"/>
  <c r="N38" i="5"/>
  <c r="D39" i="5"/>
  <c r="E39" i="5"/>
  <c r="L39" i="5"/>
  <c r="N39" i="5"/>
  <c r="D40" i="5"/>
  <c r="E40" i="5"/>
  <c r="G40" i="5"/>
  <c r="H40" i="5"/>
  <c r="I40" i="5"/>
  <c r="J40" i="5"/>
  <c r="L40" i="5"/>
  <c r="N40" i="5" s="1"/>
  <c r="D36" i="3" s="1"/>
  <c r="D41" i="5"/>
  <c r="E41" i="5"/>
  <c r="G41" i="5"/>
  <c r="H41" i="5"/>
  <c r="I41" i="5"/>
  <c r="J41" i="5"/>
  <c r="L41" i="5"/>
  <c r="N41" i="5" s="1"/>
  <c r="D37" i="3" s="1"/>
  <c r="D42" i="5"/>
  <c r="E42" i="5"/>
  <c r="I42" i="5"/>
  <c r="J42" i="5"/>
  <c r="L42" i="5"/>
  <c r="N42" i="5"/>
  <c r="D43" i="5"/>
  <c r="E43" i="5"/>
  <c r="G43" i="5" s="1"/>
  <c r="E39" i="3" s="1"/>
  <c r="G99" i="5" s="1"/>
  <c r="H43" i="5"/>
  <c r="I43" i="5"/>
  <c r="J43" i="5"/>
  <c r="L43" i="5"/>
  <c r="N43" i="5" s="1"/>
  <c r="D39" i="3" s="1"/>
  <c r="D45" i="5"/>
  <c r="E45" i="5"/>
  <c r="G45" i="5"/>
  <c r="H45" i="5"/>
  <c r="I45" i="5"/>
  <c r="J45" i="5"/>
  <c r="L45" i="5"/>
  <c r="N45" i="5" s="1"/>
  <c r="D41" i="3" s="1"/>
  <c r="D46" i="5"/>
  <c r="E46" i="5"/>
  <c r="I46" i="5"/>
  <c r="J46" i="5"/>
  <c r="L46" i="5"/>
  <c r="N46" i="5" s="1"/>
  <c r="D42" i="3" s="1"/>
  <c r="D47" i="5"/>
  <c r="E47" i="5"/>
  <c r="G47" i="5"/>
  <c r="H47" i="5"/>
  <c r="I47" i="5"/>
  <c r="J47" i="5"/>
  <c r="L47" i="5"/>
  <c r="N47" i="5" s="1"/>
  <c r="D43" i="3" s="1"/>
  <c r="E57" i="5"/>
  <c r="L57" i="5"/>
  <c r="N57" i="5" s="1"/>
  <c r="D45" i="3" s="1"/>
  <c r="E58" i="5"/>
  <c r="L58" i="5"/>
  <c r="N58" i="5" s="1"/>
  <c r="D46" i="3" s="1"/>
  <c r="E59" i="5"/>
  <c r="L59" i="5"/>
  <c r="N59" i="5" s="1"/>
  <c r="D47" i="3" s="1"/>
  <c r="G30" i="2" s="1"/>
  <c r="H30" i="2" s="1"/>
  <c r="E70" i="5"/>
  <c r="K70" i="5"/>
  <c r="L70" i="5"/>
  <c r="M70" i="5"/>
  <c r="N70" i="5"/>
  <c r="E71" i="5"/>
  <c r="K71" i="5"/>
  <c r="L71" i="5"/>
  <c r="M71" i="5"/>
  <c r="N71" i="5"/>
  <c r="E72" i="5"/>
  <c r="K72" i="5"/>
  <c r="L72" i="5"/>
  <c r="M72" i="5"/>
  <c r="N72" i="5"/>
  <c r="E73" i="5"/>
  <c r="K73" i="5"/>
  <c r="L73" i="5"/>
  <c r="M73" i="5"/>
  <c r="N73" i="5"/>
  <c r="E74" i="5"/>
  <c r="K74" i="5"/>
  <c r="L74" i="5"/>
  <c r="M74" i="5"/>
  <c r="N74" i="5"/>
  <c r="E75" i="5"/>
  <c r="K75" i="5"/>
  <c r="L75" i="5"/>
  <c r="M75" i="5"/>
  <c r="N75" i="5"/>
  <c r="E76" i="5"/>
  <c r="K76" i="5"/>
  <c r="L76" i="5"/>
  <c r="M76" i="5"/>
  <c r="N76" i="5"/>
  <c r="E77" i="5"/>
  <c r="K77" i="5"/>
  <c r="L77" i="5"/>
  <c r="M77" i="5"/>
  <c r="N77" i="5"/>
  <c r="E78" i="5"/>
  <c r="K78" i="5"/>
  <c r="L78" i="5"/>
  <c r="M78" i="5"/>
  <c r="N78" i="5"/>
  <c r="E79" i="5"/>
  <c r="K79" i="5"/>
  <c r="L79" i="5"/>
  <c r="M79" i="5"/>
  <c r="N79" i="5"/>
  <c r="E80" i="5"/>
  <c r="K80" i="5"/>
  <c r="L80" i="5"/>
  <c r="M80" i="5"/>
  <c r="N80" i="5"/>
  <c r="E81" i="5"/>
  <c r="K81" i="5"/>
  <c r="L81" i="5"/>
  <c r="M81" i="5"/>
  <c r="N81" i="5"/>
  <c r="E82" i="5"/>
  <c r="K82" i="5"/>
  <c r="L82" i="5"/>
  <c r="M82" i="5"/>
  <c r="N82" i="5"/>
  <c r="E83" i="5"/>
  <c r="K83" i="5"/>
  <c r="L83" i="5"/>
  <c r="M83" i="5"/>
  <c r="N83" i="5"/>
  <c r="E84" i="5"/>
  <c r="K84" i="5"/>
  <c r="L84" i="5"/>
  <c r="M84" i="5"/>
  <c r="N84" i="5"/>
  <c r="E85" i="5"/>
  <c r="K85" i="5"/>
  <c r="L85" i="5"/>
  <c r="M85" i="5"/>
  <c r="N85" i="5"/>
  <c r="E87" i="5"/>
  <c r="K87" i="5"/>
  <c r="L87" i="5"/>
  <c r="M87" i="5"/>
  <c r="N87" i="5"/>
  <c r="E88" i="5"/>
  <c r="K88" i="5"/>
  <c r="L88" i="5"/>
  <c r="M88" i="5"/>
  <c r="N88" i="5"/>
  <c r="E89" i="5"/>
  <c r="K89" i="5"/>
  <c r="L89" i="5"/>
  <c r="M89" i="5"/>
  <c r="N89" i="5"/>
  <c r="E90" i="5"/>
  <c r="K90" i="5"/>
  <c r="L90" i="5"/>
  <c r="M90" i="5"/>
  <c r="N90" i="5"/>
  <c r="E91" i="5"/>
  <c r="K91" i="5"/>
  <c r="L91" i="5"/>
  <c r="M91" i="5"/>
  <c r="N91" i="5"/>
  <c r="E92" i="5"/>
  <c r="K92" i="5"/>
  <c r="L92" i="5"/>
  <c r="M92" i="5"/>
  <c r="N92" i="5"/>
  <c r="E93" i="5"/>
  <c r="K93" i="5"/>
  <c r="L93" i="5"/>
  <c r="M93" i="5"/>
  <c r="N93" i="5"/>
  <c r="E94" i="5"/>
  <c r="K94" i="5"/>
  <c r="L94" i="5"/>
  <c r="M94" i="5"/>
  <c r="N94" i="5"/>
  <c r="E95" i="5"/>
  <c r="K95" i="5"/>
  <c r="E96" i="5"/>
  <c r="K96" i="5"/>
  <c r="L96" i="5"/>
  <c r="M96" i="5"/>
  <c r="N96" i="5"/>
  <c r="E97" i="5"/>
  <c r="K97" i="5"/>
  <c r="L97" i="5"/>
  <c r="M97" i="5"/>
  <c r="N97" i="5"/>
  <c r="E98" i="5"/>
  <c r="K98" i="5"/>
  <c r="L98" i="5"/>
  <c r="M98" i="5"/>
  <c r="N98" i="5"/>
  <c r="E99" i="5"/>
  <c r="K99" i="5"/>
  <c r="L99" i="5"/>
  <c r="M99" i="5"/>
  <c r="N99" i="5"/>
  <c r="E100" i="5"/>
  <c r="K100" i="5"/>
  <c r="L100" i="5"/>
  <c r="M100" i="5"/>
  <c r="N100" i="5"/>
  <c r="E101" i="5"/>
  <c r="K101" i="5"/>
  <c r="L101" i="5"/>
  <c r="M101" i="5"/>
  <c r="N101" i="5"/>
  <c r="E102" i="5"/>
  <c r="K102" i="5"/>
  <c r="L102" i="5"/>
  <c r="M102" i="5"/>
  <c r="N102" i="5"/>
  <c r="K103" i="5"/>
  <c r="L103" i="5"/>
  <c r="M103" i="5"/>
  <c r="N103" i="5"/>
  <c r="K104" i="5"/>
  <c r="L104" i="5"/>
  <c r="M104" i="5"/>
  <c r="N104" i="5"/>
  <c r="K105" i="5"/>
  <c r="K106" i="5"/>
  <c r="K107" i="5"/>
  <c r="K108" i="5"/>
  <c r="K109" i="5"/>
  <c r="K110" i="5"/>
  <c r="K111" i="5"/>
  <c r="K112" i="5"/>
  <c r="E113" i="5"/>
  <c r="K113" i="5"/>
  <c r="E114" i="5"/>
  <c r="K114" i="5"/>
  <c r="E115" i="5"/>
  <c r="K115" i="5"/>
  <c r="L115" i="5"/>
  <c r="M115" i="5"/>
  <c r="N115" i="5"/>
  <c r="E116" i="5"/>
  <c r="K116" i="5"/>
  <c r="L116" i="5"/>
  <c r="M116" i="5"/>
  <c r="N116" i="5"/>
  <c r="C117" i="5"/>
  <c r="A57" i="16" s="1"/>
  <c r="E117" i="5"/>
  <c r="K117" i="5"/>
  <c r="C118" i="5"/>
  <c r="A58" i="16" s="1"/>
  <c r="E118" i="5"/>
  <c r="K118" i="5"/>
  <c r="C119" i="5"/>
  <c r="A59" i="16" s="1"/>
  <c r="E119" i="5"/>
  <c r="K119" i="5"/>
  <c r="C120" i="5"/>
  <c r="A60" i="16" s="1"/>
  <c r="E120" i="5"/>
  <c r="K120" i="5"/>
  <c r="C121" i="5"/>
  <c r="A61" i="16" s="1"/>
  <c r="E121" i="5"/>
  <c r="K121" i="5"/>
  <c r="C122" i="5"/>
  <c r="A62" i="16" s="1"/>
  <c r="E122" i="5"/>
  <c r="K122" i="5"/>
  <c r="C123" i="5"/>
  <c r="A63" i="16" s="1"/>
  <c r="E123" i="5"/>
  <c r="K123" i="5"/>
  <c r="C124" i="5"/>
  <c r="A64" i="16" s="1"/>
  <c r="E124" i="5"/>
  <c r="K124" i="5"/>
  <c r="B2" i="21"/>
  <c r="A5" i="21"/>
  <c r="C5" i="21"/>
  <c r="D5" i="21"/>
  <c r="E5" i="21"/>
  <c r="F5" i="21"/>
  <c r="G5" i="21"/>
  <c r="A6" i="21"/>
  <c r="C6" i="21"/>
  <c r="D6" i="21"/>
  <c r="E6" i="21"/>
  <c r="F6" i="21"/>
  <c r="G6" i="21"/>
  <c r="A7" i="21"/>
  <c r="C7" i="21"/>
  <c r="D7" i="21"/>
  <c r="E7" i="21"/>
  <c r="F7" i="21"/>
  <c r="G7" i="21"/>
  <c r="A8" i="21"/>
  <c r="C8" i="21"/>
  <c r="D8" i="21"/>
  <c r="E8" i="21"/>
  <c r="F8" i="21"/>
  <c r="G8" i="21"/>
  <c r="A9" i="21"/>
  <c r="C9" i="21"/>
  <c r="D9" i="21"/>
  <c r="E9" i="21"/>
  <c r="F9" i="21"/>
  <c r="G9" i="21"/>
  <c r="A10" i="21"/>
  <c r="C10" i="21"/>
  <c r="D10" i="21"/>
  <c r="E10" i="21"/>
  <c r="F10" i="21"/>
  <c r="G10" i="21"/>
  <c r="C11" i="21"/>
  <c r="D11" i="21"/>
  <c r="E11" i="21"/>
  <c r="F11" i="21"/>
  <c r="G11" i="21"/>
  <c r="A12" i="21"/>
  <c r="C12" i="21"/>
  <c r="D12" i="21"/>
  <c r="E12" i="21"/>
  <c r="F12" i="21"/>
  <c r="G12" i="21"/>
  <c r="A13" i="21"/>
  <c r="C13" i="21"/>
  <c r="D13" i="21"/>
  <c r="E13" i="21"/>
  <c r="F13" i="21"/>
  <c r="G13" i="21"/>
  <c r="A14" i="21"/>
  <c r="C14" i="21"/>
  <c r="D14" i="21"/>
  <c r="E14" i="21"/>
  <c r="F14" i="21"/>
  <c r="G14" i="21"/>
  <c r="A15" i="21"/>
  <c r="C15" i="21"/>
  <c r="D15" i="21"/>
  <c r="E15" i="21"/>
  <c r="F15" i="21"/>
  <c r="G15" i="21"/>
  <c r="A16" i="21"/>
  <c r="C16" i="21"/>
  <c r="D16" i="21"/>
  <c r="E16" i="21"/>
  <c r="F16" i="21"/>
  <c r="G16" i="21"/>
  <c r="A17" i="21"/>
  <c r="C17" i="21"/>
  <c r="D17" i="21"/>
  <c r="E17" i="21"/>
  <c r="F17" i="21"/>
  <c r="G17" i="21"/>
  <c r="A18" i="21"/>
  <c r="C18" i="21"/>
  <c r="D18" i="21"/>
  <c r="E18" i="21"/>
  <c r="F18" i="21"/>
  <c r="G18" i="21"/>
  <c r="C19" i="21"/>
  <c r="D19" i="21"/>
  <c r="E19" i="21"/>
  <c r="F19" i="21"/>
  <c r="G19" i="21"/>
  <c r="A20" i="21"/>
  <c r="C20" i="21"/>
  <c r="D20" i="21"/>
  <c r="E20" i="21"/>
  <c r="F20" i="21"/>
  <c r="G20" i="21"/>
  <c r="A22" i="21"/>
  <c r="C22" i="21"/>
  <c r="D22" i="21"/>
  <c r="E22" i="21"/>
  <c r="F22" i="21"/>
  <c r="G22" i="21"/>
  <c r="A23" i="21"/>
  <c r="C23" i="21"/>
  <c r="D23" i="21"/>
  <c r="E23" i="21"/>
  <c r="F23" i="21"/>
  <c r="G23" i="21"/>
  <c r="A24" i="21"/>
  <c r="C24" i="21"/>
  <c r="D24" i="21"/>
  <c r="E24" i="21"/>
  <c r="F24" i="21"/>
  <c r="G24" i="21"/>
  <c r="A25" i="21"/>
  <c r="C25" i="21"/>
  <c r="D25" i="21"/>
  <c r="E25" i="21"/>
  <c r="F25" i="21"/>
  <c r="G25" i="21"/>
  <c r="A26" i="21"/>
  <c r="C26" i="21"/>
  <c r="D26" i="21"/>
  <c r="E26" i="21"/>
  <c r="F26" i="21"/>
  <c r="G26" i="21"/>
  <c r="A27" i="21"/>
  <c r="C27" i="21"/>
  <c r="D27" i="21"/>
  <c r="E27" i="21"/>
  <c r="F27" i="21"/>
  <c r="G27" i="21"/>
  <c r="A28" i="21"/>
  <c r="C28" i="21"/>
  <c r="D28" i="21"/>
  <c r="E28" i="21"/>
  <c r="F28" i="21"/>
  <c r="G28" i="21"/>
  <c r="A29" i="21"/>
  <c r="C29" i="21"/>
  <c r="D29" i="21"/>
  <c r="E29" i="21"/>
  <c r="F29" i="21"/>
  <c r="G29" i="21"/>
  <c r="A30" i="21"/>
  <c r="C30" i="21"/>
  <c r="D30" i="21"/>
  <c r="E30" i="21"/>
  <c r="F30" i="21"/>
  <c r="G30" i="21"/>
  <c r="A31" i="21"/>
  <c r="C31" i="21"/>
  <c r="D31" i="21"/>
  <c r="E31" i="21"/>
  <c r="F31" i="21"/>
  <c r="G31" i="21"/>
  <c r="A32" i="21"/>
  <c r="C32" i="21"/>
  <c r="D32" i="21"/>
  <c r="E32" i="21"/>
  <c r="F32" i="21"/>
  <c r="G32" i="21"/>
  <c r="A33" i="21"/>
  <c r="C33" i="21"/>
  <c r="D33" i="21"/>
  <c r="E33" i="21"/>
  <c r="F33" i="21"/>
  <c r="G33" i="21"/>
  <c r="A34" i="21"/>
  <c r="C34" i="21"/>
  <c r="D34" i="21"/>
  <c r="E34" i="21"/>
  <c r="F34" i="21"/>
  <c r="G34" i="21"/>
  <c r="A35" i="21"/>
  <c r="C35" i="21"/>
  <c r="D35" i="21"/>
  <c r="E35" i="21"/>
  <c r="F35" i="21"/>
  <c r="G35" i="21"/>
  <c r="A36" i="21"/>
  <c r="C36" i="21"/>
  <c r="D36" i="21"/>
  <c r="E36" i="21"/>
  <c r="F36" i="21"/>
  <c r="G36" i="21"/>
  <c r="A37" i="21"/>
  <c r="C37" i="21"/>
  <c r="D37" i="21"/>
  <c r="E37" i="21"/>
  <c r="F37" i="21"/>
  <c r="G37" i="21"/>
  <c r="A38" i="21"/>
  <c r="C38" i="21"/>
  <c r="D38" i="21"/>
  <c r="E38" i="21"/>
  <c r="F38" i="21"/>
  <c r="G38" i="21"/>
  <c r="A39" i="21"/>
  <c r="C39" i="21"/>
  <c r="D39" i="21"/>
  <c r="E39" i="21"/>
  <c r="F39" i="21"/>
  <c r="G39" i="21"/>
  <c r="A40" i="21"/>
  <c r="C40" i="21"/>
  <c r="D40" i="21"/>
  <c r="E40" i="21"/>
  <c r="F40" i="21"/>
  <c r="G40" i="21"/>
  <c r="A41" i="21"/>
  <c r="C41" i="21"/>
  <c r="E41" i="21"/>
  <c r="F41" i="21"/>
  <c r="G41" i="21"/>
  <c r="A42" i="21"/>
  <c r="C42" i="21"/>
  <c r="E42" i="21"/>
  <c r="F42" i="21"/>
  <c r="G42" i="21"/>
  <c r="A43" i="21"/>
  <c r="C43" i="21"/>
  <c r="E43" i="21"/>
  <c r="F43" i="21"/>
  <c r="G43" i="21"/>
  <c r="A44" i="21"/>
  <c r="C44" i="21"/>
  <c r="E44" i="21"/>
  <c r="F44" i="21"/>
  <c r="G44" i="21"/>
  <c r="A45" i="21"/>
  <c r="C45" i="21"/>
  <c r="E45" i="21"/>
  <c r="F45" i="21"/>
  <c r="G45" i="21"/>
  <c r="A46" i="21"/>
  <c r="C46" i="21"/>
  <c r="E46" i="21"/>
  <c r="F46" i="21"/>
  <c r="G46" i="21"/>
  <c r="A47" i="21"/>
  <c r="C47" i="21"/>
  <c r="E47" i="21"/>
  <c r="F47" i="21"/>
  <c r="G47" i="21"/>
  <c r="A48" i="21"/>
  <c r="E48" i="21"/>
  <c r="F48" i="21"/>
  <c r="G48" i="21"/>
  <c r="A49" i="21"/>
  <c r="C49" i="21"/>
  <c r="E49" i="21"/>
  <c r="F49" i="21"/>
  <c r="G49" i="21"/>
  <c r="A50" i="21"/>
  <c r="E50" i="21"/>
  <c r="F50" i="21"/>
  <c r="G50" i="21"/>
  <c r="A51" i="21"/>
  <c r="C51" i="21"/>
  <c r="E51" i="21"/>
  <c r="F51" i="21"/>
  <c r="G51" i="21"/>
  <c r="A52" i="21"/>
  <c r="C52" i="21"/>
  <c r="E52" i="21"/>
  <c r="F52" i="21"/>
  <c r="G52" i="21"/>
  <c r="A53" i="21"/>
  <c r="C53" i="21"/>
  <c r="E53" i="21"/>
  <c r="F53" i="21"/>
  <c r="G53" i="21"/>
  <c r="A54" i="21"/>
  <c r="C54" i="21"/>
  <c r="E54" i="21"/>
  <c r="F54" i="21"/>
  <c r="G54" i="21"/>
  <c r="A55" i="21"/>
  <c r="C55" i="21"/>
  <c r="E55" i="21"/>
  <c r="F55" i="21"/>
  <c r="G55" i="21"/>
  <c r="A56" i="21"/>
  <c r="C56" i="21"/>
  <c r="E56" i="21"/>
  <c r="F56" i="21"/>
  <c r="G56" i="21"/>
  <c r="A57" i="21"/>
  <c r="C57" i="21"/>
  <c r="E57" i="21"/>
  <c r="F57" i="21"/>
  <c r="G57" i="21"/>
  <c r="A58" i="21"/>
  <c r="C58" i="21"/>
  <c r="E58" i="21"/>
  <c r="F58" i="21"/>
  <c r="G58" i="21"/>
  <c r="A59" i="21"/>
  <c r="C59" i="21"/>
  <c r="E59" i="21"/>
  <c r="F59" i="21"/>
  <c r="G59" i="21"/>
  <c r="A60" i="21"/>
  <c r="C60" i="21"/>
  <c r="E60" i="21"/>
  <c r="F60" i="21"/>
  <c r="G60" i="21"/>
  <c r="C61" i="21"/>
  <c r="E61" i="21"/>
  <c r="F61" i="21"/>
  <c r="G61" i="21"/>
  <c r="C62" i="21"/>
  <c r="E62" i="21"/>
  <c r="F62" i="21"/>
  <c r="G62" i="21"/>
  <c r="C63" i="21"/>
  <c r="E63" i="21"/>
  <c r="F63" i="21"/>
  <c r="G63" i="21"/>
  <c r="C64" i="21"/>
  <c r="E64" i="21"/>
  <c r="F64" i="21"/>
  <c r="G64" i="21"/>
  <c r="C65" i="21"/>
  <c r="E65" i="21"/>
  <c r="F65" i="21"/>
  <c r="G65" i="21"/>
  <c r="C66" i="21"/>
  <c r="E66" i="21"/>
  <c r="F66" i="21"/>
  <c r="G66" i="21"/>
  <c r="C67" i="21"/>
  <c r="E67" i="21"/>
  <c r="F67" i="21"/>
  <c r="G67" i="21"/>
  <c r="C68" i="21"/>
  <c r="E68" i="21"/>
  <c r="F68" i="21"/>
  <c r="G68" i="21"/>
  <c r="B1" i="16"/>
  <c r="B2" i="16"/>
  <c r="A5" i="16"/>
  <c r="C5" i="16"/>
  <c r="D5" i="16"/>
  <c r="E5" i="16"/>
  <c r="F5" i="16"/>
  <c r="G5" i="16"/>
  <c r="H5" i="16"/>
  <c r="A6" i="16"/>
  <c r="C6" i="16"/>
  <c r="D6" i="16"/>
  <c r="E6" i="16"/>
  <c r="F6" i="16"/>
  <c r="G6" i="16"/>
  <c r="H6" i="16"/>
  <c r="A7" i="16"/>
  <c r="C7" i="16"/>
  <c r="D7" i="16"/>
  <c r="E7" i="16"/>
  <c r="F7" i="16"/>
  <c r="G7" i="16"/>
  <c r="H7" i="16"/>
  <c r="A8" i="16"/>
  <c r="C8" i="16"/>
  <c r="D8" i="16"/>
  <c r="E8" i="16"/>
  <c r="F8" i="16"/>
  <c r="G8" i="16"/>
  <c r="H8" i="16"/>
  <c r="A9" i="16"/>
  <c r="C9" i="16"/>
  <c r="D9" i="16"/>
  <c r="E9" i="16"/>
  <c r="F9" i="16"/>
  <c r="G9" i="16"/>
  <c r="H9" i="16"/>
  <c r="A10" i="16"/>
  <c r="C10" i="16"/>
  <c r="D10" i="16"/>
  <c r="E10" i="16"/>
  <c r="F10" i="16"/>
  <c r="G10" i="16"/>
  <c r="H10" i="16"/>
  <c r="C11" i="16"/>
  <c r="D11" i="16"/>
  <c r="E11" i="16"/>
  <c r="F11" i="16"/>
  <c r="G11" i="16"/>
  <c r="H11" i="16"/>
  <c r="A12" i="16"/>
  <c r="C12" i="16"/>
  <c r="D12" i="16"/>
  <c r="E12" i="16"/>
  <c r="F12" i="16"/>
  <c r="G12" i="16"/>
  <c r="H12" i="16"/>
  <c r="A13" i="16"/>
  <c r="C13" i="16"/>
  <c r="D13" i="16"/>
  <c r="E13" i="16"/>
  <c r="F13" i="16"/>
  <c r="G13" i="16"/>
  <c r="H13" i="16"/>
  <c r="A14" i="16"/>
  <c r="C14" i="16"/>
  <c r="D14" i="16"/>
  <c r="E14" i="16"/>
  <c r="F14" i="16"/>
  <c r="G14" i="16"/>
  <c r="H14" i="16"/>
  <c r="A15" i="16"/>
  <c r="C15" i="16"/>
  <c r="D15" i="16"/>
  <c r="E15" i="16"/>
  <c r="F15" i="16"/>
  <c r="G15" i="16"/>
  <c r="H15" i="16"/>
  <c r="A16" i="16"/>
  <c r="C16" i="16"/>
  <c r="D16" i="16"/>
  <c r="E16" i="16"/>
  <c r="F16" i="16"/>
  <c r="G16" i="16"/>
  <c r="H16" i="16"/>
  <c r="A17" i="16"/>
  <c r="C17" i="16"/>
  <c r="D17" i="16"/>
  <c r="E17" i="16"/>
  <c r="F17" i="16"/>
  <c r="G17" i="16"/>
  <c r="H17" i="16"/>
  <c r="A18" i="16"/>
  <c r="C18" i="16"/>
  <c r="D18" i="16"/>
  <c r="E18" i="16"/>
  <c r="F18" i="16"/>
  <c r="G18" i="16"/>
  <c r="H18" i="16"/>
  <c r="C19" i="16"/>
  <c r="D19" i="16"/>
  <c r="E19" i="16"/>
  <c r="F19" i="16"/>
  <c r="G19" i="16"/>
  <c r="H19" i="16"/>
  <c r="A20" i="16"/>
  <c r="C20" i="16"/>
  <c r="D20" i="16"/>
  <c r="E20" i="16"/>
  <c r="F20" i="16"/>
  <c r="G20" i="16"/>
  <c r="H20" i="16"/>
  <c r="A22" i="16"/>
  <c r="C22" i="16"/>
  <c r="D22" i="16"/>
  <c r="E22" i="16"/>
  <c r="F22" i="16"/>
  <c r="G22" i="16"/>
  <c r="H22" i="16"/>
  <c r="A23" i="16"/>
  <c r="C23" i="16"/>
  <c r="D23" i="16"/>
  <c r="E23" i="16"/>
  <c r="F23" i="16"/>
  <c r="G23" i="16"/>
  <c r="H23" i="16"/>
  <c r="A24" i="16"/>
  <c r="C24" i="16"/>
  <c r="D24" i="16"/>
  <c r="E24" i="16"/>
  <c r="F24" i="16"/>
  <c r="G24" i="16"/>
  <c r="H24" i="16"/>
  <c r="A25" i="16"/>
  <c r="C25" i="16"/>
  <c r="D25" i="16"/>
  <c r="E25" i="16"/>
  <c r="F25" i="16"/>
  <c r="G25" i="16"/>
  <c r="H25" i="16"/>
  <c r="A26" i="16"/>
  <c r="C26" i="16"/>
  <c r="D26" i="16"/>
  <c r="E26" i="16"/>
  <c r="F26" i="16"/>
  <c r="G26" i="16"/>
  <c r="H26" i="16"/>
  <c r="A27" i="16"/>
  <c r="C27" i="16"/>
  <c r="D27" i="16"/>
  <c r="E27" i="16"/>
  <c r="F27" i="16"/>
  <c r="G27" i="16"/>
  <c r="H27" i="16"/>
  <c r="A28" i="16"/>
  <c r="C28" i="16"/>
  <c r="D28" i="16"/>
  <c r="E28" i="16"/>
  <c r="F28" i="16"/>
  <c r="G28" i="16"/>
  <c r="H28" i="16"/>
  <c r="A29" i="16"/>
  <c r="C29" i="16"/>
  <c r="D29" i="16"/>
  <c r="E29" i="16"/>
  <c r="F29" i="16"/>
  <c r="G29" i="16"/>
  <c r="H29" i="16"/>
  <c r="A30" i="16"/>
  <c r="C30" i="16"/>
  <c r="D30" i="16"/>
  <c r="E30" i="16"/>
  <c r="F30" i="16"/>
  <c r="G30" i="16"/>
  <c r="H30" i="16"/>
  <c r="A31" i="16"/>
  <c r="C31" i="16"/>
  <c r="D31" i="16"/>
  <c r="E31" i="16"/>
  <c r="F31" i="16"/>
  <c r="G31" i="16"/>
  <c r="H31" i="16"/>
  <c r="A32" i="16"/>
  <c r="C32" i="16"/>
  <c r="D32" i="16"/>
  <c r="E32" i="16"/>
  <c r="F32" i="16"/>
  <c r="G32" i="16"/>
  <c r="H32" i="16"/>
  <c r="A33" i="16"/>
  <c r="C33" i="16"/>
  <c r="D33" i="16"/>
  <c r="E33" i="16"/>
  <c r="F33" i="16"/>
  <c r="G33" i="16"/>
  <c r="H33" i="16"/>
  <c r="A34" i="16"/>
  <c r="C34" i="16"/>
  <c r="D34" i="16"/>
  <c r="E34" i="16"/>
  <c r="F34" i="16"/>
  <c r="G34" i="16"/>
  <c r="H34" i="16"/>
  <c r="A35" i="16"/>
  <c r="C35" i="16"/>
  <c r="D35" i="16"/>
  <c r="E35" i="16"/>
  <c r="F35" i="16"/>
  <c r="G35" i="16"/>
  <c r="H35" i="16"/>
  <c r="A36" i="16"/>
  <c r="C36" i="16"/>
  <c r="D36" i="16"/>
  <c r="E36" i="16"/>
  <c r="F36" i="16"/>
  <c r="G36" i="16"/>
  <c r="H36" i="16"/>
  <c r="A37" i="16"/>
  <c r="C37" i="16"/>
  <c r="D37" i="16"/>
  <c r="E37" i="16"/>
  <c r="F37" i="16"/>
  <c r="G37" i="16"/>
  <c r="H37" i="16"/>
  <c r="A38" i="16"/>
  <c r="C38" i="16"/>
  <c r="D38" i="16"/>
  <c r="E38" i="16"/>
  <c r="F38" i="16"/>
  <c r="G38" i="16"/>
  <c r="H38" i="16"/>
  <c r="A39" i="16"/>
  <c r="C39" i="16"/>
  <c r="D39" i="16"/>
  <c r="E39" i="16"/>
  <c r="F39" i="16"/>
  <c r="G39" i="16"/>
  <c r="H39" i="16"/>
  <c r="A40" i="16"/>
  <c r="C40" i="16"/>
  <c r="D40" i="16"/>
  <c r="E40" i="16"/>
  <c r="F40" i="16"/>
  <c r="G40" i="16"/>
  <c r="H40" i="16"/>
  <c r="A41" i="16"/>
  <c r="C41" i="16"/>
  <c r="D41" i="16"/>
  <c r="E41" i="16"/>
  <c r="F41" i="16"/>
  <c r="G41" i="16"/>
  <c r="H41" i="16"/>
  <c r="A42" i="16"/>
  <c r="C42" i="16"/>
  <c r="D42" i="16"/>
  <c r="E42" i="16"/>
  <c r="F42" i="16"/>
  <c r="G42" i="16"/>
  <c r="H42" i="16"/>
  <c r="A43" i="16"/>
  <c r="C43" i="16"/>
  <c r="D43" i="16"/>
  <c r="E43" i="16"/>
  <c r="F43" i="16"/>
  <c r="G43" i="16"/>
  <c r="H43" i="16"/>
  <c r="A44" i="16"/>
  <c r="C44" i="16"/>
  <c r="D44" i="16"/>
  <c r="E44" i="16"/>
  <c r="F44" i="16"/>
  <c r="G44" i="16"/>
  <c r="H44" i="16"/>
  <c r="A45" i="16"/>
  <c r="C45" i="16"/>
  <c r="D45" i="16"/>
  <c r="E45" i="16"/>
  <c r="F45" i="16"/>
  <c r="G45" i="16"/>
  <c r="H45" i="16"/>
  <c r="A46" i="16"/>
  <c r="C46" i="16"/>
  <c r="D46" i="16"/>
  <c r="E46" i="16"/>
  <c r="F46" i="16"/>
  <c r="G46" i="16"/>
  <c r="H46" i="16"/>
  <c r="A47" i="16"/>
  <c r="D47" i="16"/>
  <c r="E47" i="16"/>
  <c r="F47" i="16"/>
  <c r="G47" i="16"/>
  <c r="H47" i="16"/>
  <c r="A48" i="16"/>
  <c r="C48" i="16"/>
  <c r="D48" i="16"/>
  <c r="E48" i="16"/>
  <c r="F48" i="16"/>
  <c r="G48" i="16"/>
  <c r="H48" i="16"/>
  <c r="A49" i="16"/>
  <c r="C49" i="16"/>
  <c r="D49" i="16"/>
  <c r="E49" i="16"/>
  <c r="F49" i="16"/>
  <c r="G49" i="16"/>
  <c r="H49" i="16"/>
  <c r="A50" i="16"/>
  <c r="C50" i="16"/>
  <c r="D50" i="16"/>
  <c r="E50" i="16"/>
  <c r="F50" i="16"/>
  <c r="G50" i="16"/>
  <c r="H50" i="16"/>
  <c r="A51" i="16"/>
  <c r="C51" i="16"/>
  <c r="D51" i="16"/>
  <c r="E51" i="16"/>
  <c r="F51" i="16"/>
  <c r="G51" i="16"/>
  <c r="H51" i="16"/>
  <c r="A52" i="16"/>
  <c r="C52" i="16"/>
  <c r="D52" i="16"/>
  <c r="E52" i="16"/>
  <c r="F52" i="16"/>
  <c r="G52" i="16"/>
  <c r="H52" i="16"/>
  <c r="A53" i="16"/>
  <c r="C53" i="16"/>
  <c r="D53" i="16"/>
  <c r="E53" i="16"/>
  <c r="F53" i="16"/>
  <c r="G53" i="16"/>
  <c r="H53" i="16"/>
  <c r="A54" i="16"/>
  <c r="C54" i="16"/>
  <c r="D54" i="16"/>
  <c r="E54" i="16"/>
  <c r="F54" i="16"/>
  <c r="G54" i="16"/>
  <c r="H54" i="16"/>
  <c r="A55" i="16"/>
  <c r="C55" i="16"/>
  <c r="D55" i="16"/>
  <c r="E55" i="16"/>
  <c r="F55" i="16"/>
  <c r="G55" i="16"/>
  <c r="H55" i="16"/>
  <c r="A56" i="16"/>
  <c r="C56" i="16"/>
  <c r="D56" i="16"/>
  <c r="E56" i="16"/>
  <c r="F56" i="16"/>
  <c r="G56" i="16"/>
  <c r="H56" i="16"/>
  <c r="C57" i="16"/>
  <c r="E57" i="16"/>
  <c r="F57" i="16"/>
  <c r="G57" i="16"/>
  <c r="H57" i="16"/>
  <c r="C58" i="16"/>
  <c r="E58" i="16"/>
  <c r="F58" i="16"/>
  <c r="G58" i="16"/>
  <c r="H58" i="16"/>
  <c r="C59" i="16"/>
  <c r="E59" i="16"/>
  <c r="F59" i="16"/>
  <c r="G59" i="16"/>
  <c r="H59" i="16"/>
  <c r="C60" i="16"/>
  <c r="E60" i="16"/>
  <c r="F60" i="16"/>
  <c r="G60" i="16"/>
  <c r="H60" i="16"/>
  <c r="C61" i="16"/>
  <c r="E61" i="16"/>
  <c r="F61" i="16"/>
  <c r="G61" i="16"/>
  <c r="H61" i="16"/>
  <c r="C62" i="16"/>
  <c r="E62" i="16"/>
  <c r="F62" i="16"/>
  <c r="G62" i="16"/>
  <c r="H62" i="16"/>
  <c r="C63" i="16"/>
  <c r="E63" i="16"/>
  <c r="F63" i="16"/>
  <c r="G63" i="16"/>
  <c r="H63" i="16"/>
  <c r="C64" i="16"/>
  <c r="E64" i="16"/>
  <c r="F64" i="16"/>
  <c r="G64" i="16"/>
  <c r="H64" i="16"/>
  <c r="B1" i="19"/>
  <c r="B2" i="19"/>
  <c r="C5" i="19"/>
  <c r="D5" i="19"/>
  <c r="E5" i="19"/>
  <c r="F5" i="19"/>
  <c r="G5" i="19"/>
  <c r="H5" i="19"/>
  <c r="C6" i="19"/>
  <c r="D6" i="19"/>
  <c r="E6" i="19"/>
  <c r="F6" i="19"/>
  <c r="G6" i="19"/>
  <c r="H6" i="19"/>
  <c r="C7" i="19"/>
  <c r="D7" i="19"/>
  <c r="E7" i="19"/>
  <c r="F7" i="19"/>
  <c r="G7" i="19"/>
  <c r="H7" i="19"/>
  <c r="C8" i="19"/>
  <c r="D8" i="19"/>
  <c r="E8" i="19"/>
  <c r="F8" i="19"/>
  <c r="G8" i="19"/>
  <c r="H8" i="19"/>
  <c r="C9" i="19"/>
  <c r="D9" i="19"/>
  <c r="E9" i="19"/>
  <c r="F9" i="19"/>
  <c r="G9" i="19"/>
  <c r="H9" i="19"/>
  <c r="C10" i="19"/>
  <c r="D10" i="19"/>
  <c r="E10" i="19"/>
  <c r="F10" i="19"/>
  <c r="G10" i="19"/>
  <c r="H10" i="19"/>
  <c r="C11" i="19"/>
  <c r="D11" i="19"/>
  <c r="E11" i="19"/>
  <c r="F11" i="19"/>
  <c r="G11" i="19"/>
  <c r="H11" i="19"/>
  <c r="C12" i="19"/>
  <c r="D12" i="19"/>
  <c r="E12" i="19"/>
  <c r="F12" i="19"/>
  <c r="G12" i="19"/>
  <c r="H12" i="19"/>
  <c r="C13" i="19"/>
  <c r="D13" i="19"/>
  <c r="E13" i="19"/>
  <c r="F13" i="19"/>
  <c r="G13" i="19"/>
  <c r="H13" i="19"/>
  <c r="C14" i="19"/>
  <c r="D14" i="19"/>
  <c r="E14" i="19"/>
  <c r="F14" i="19"/>
  <c r="G14" i="19"/>
  <c r="H14" i="19"/>
  <c r="C15" i="19"/>
  <c r="D15" i="19"/>
  <c r="E15" i="19"/>
  <c r="F15" i="19"/>
  <c r="G15" i="19"/>
  <c r="H15" i="19"/>
  <c r="C16" i="19"/>
  <c r="D16" i="19"/>
  <c r="E16" i="19"/>
  <c r="F16" i="19"/>
  <c r="G16" i="19"/>
  <c r="H16" i="19"/>
  <c r="C17" i="19"/>
  <c r="D17" i="19"/>
  <c r="E17" i="19"/>
  <c r="F17" i="19"/>
  <c r="G17" i="19"/>
  <c r="H17" i="19"/>
  <c r="C18" i="19"/>
  <c r="D18" i="19"/>
  <c r="E18" i="19"/>
  <c r="F18" i="19"/>
  <c r="G18" i="19"/>
  <c r="H18" i="19"/>
  <c r="C19" i="19"/>
  <c r="D19" i="19"/>
  <c r="E19" i="19"/>
  <c r="E22" i="19" s="1"/>
  <c r="F19" i="19"/>
  <c r="G19" i="19"/>
  <c r="H19" i="19"/>
  <c r="D22" i="19"/>
  <c r="F22" i="19"/>
  <c r="F24" i="19" s="1"/>
  <c r="G22" i="19"/>
  <c r="G24" i="19" s="1"/>
  <c r="H22" i="19"/>
  <c r="H24" i="19" s="1"/>
  <c r="C29" i="19"/>
  <c r="D29" i="19"/>
  <c r="E29" i="19"/>
  <c r="F29" i="19"/>
  <c r="G29" i="19"/>
  <c r="H29" i="19"/>
  <c r="I29" i="19"/>
  <c r="J29" i="19"/>
  <c r="K29" i="19"/>
  <c r="L29" i="19"/>
  <c r="M29" i="19"/>
  <c r="N29" i="19"/>
  <c r="O29" i="19"/>
  <c r="P29" i="19"/>
  <c r="Q29" i="19"/>
  <c r="C30" i="19"/>
  <c r="D30" i="19"/>
  <c r="E30" i="19"/>
  <c r="F30" i="19"/>
  <c r="G30" i="19"/>
  <c r="H30" i="19"/>
  <c r="I30" i="19"/>
  <c r="J30" i="19"/>
  <c r="K30" i="19"/>
  <c r="L30" i="19"/>
  <c r="M30" i="19"/>
  <c r="N30" i="19"/>
  <c r="O30" i="19"/>
  <c r="P30" i="19"/>
  <c r="Q30" i="19"/>
  <c r="C31" i="19"/>
  <c r="D31" i="19"/>
  <c r="E31" i="19"/>
  <c r="F31" i="19"/>
  <c r="G31" i="19"/>
  <c r="H31" i="19"/>
  <c r="I31" i="19"/>
  <c r="J31" i="19"/>
  <c r="K31" i="19"/>
  <c r="L31" i="19"/>
  <c r="M31" i="19"/>
  <c r="N31" i="19"/>
  <c r="O31" i="19"/>
  <c r="P31" i="19"/>
  <c r="Q31" i="19"/>
  <c r="C32" i="19"/>
  <c r="D32" i="19"/>
  <c r="E32" i="19"/>
  <c r="F32" i="19"/>
  <c r="G32" i="19"/>
  <c r="H32" i="19"/>
  <c r="I32" i="19"/>
  <c r="J32" i="19"/>
  <c r="K32" i="19"/>
  <c r="L32" i="19"/>
  <c r="M32" i="19"/>
  <c r="N32" i="19"/>
  <c r="O32" i="19"/>
  <c r="P32" i="19"/>
  <c r="Q32" i="19"/>
  <c r="C33" i="19"/>
  <c r="D33" i="19"/>
  <c r="E33" i="19"/>
  <c r="F33" i="19"/>
  <c r="G33" i="19"/>
  <c r="H33" i="19"/>
  <c r="I33" i="19"/>
  <c r="J33" i="19"/>
  <c r="K33" i="19"/>
  <c r="L33" i="19"/>
  <c r="M33" i="19"/>
  <c r="N33" i="19"/>
  <c r="O33" i="19"/>
  <c r="P33" i="19"/>
  <c r="Q33" i="19"/>
  <c r="C34" i="19"/>
  <c r="D34" i="19"/>
  <c r="E34" i="19"/>
  <c r="F34" i="19"/>
  <c r="G34" i="19"/>
  <c r="H34" i="19"/>
  <c r="I34" i="19"/>
  <c r="J34" i="19"/>
  <c r="K34" i="19"/>
  <c r="L34" i="19"/>
  <c r="M34" i="19"/>
  <c r="N34" i="19"/>
  <c r="O34" i="19"/>
  <c r="P34" i="19"/>
  <c r="Q34" i="19"/>
  <c r="C35" i="19"/>
  <c r="D35" i="19"/>
  <c r="E35" i="19"/>
  <c r="F35" i="19"/>
  <c r="G35" i="19"/>
  <c r="H35" i="19"/>
  <c r="I35" i="19"/>
  <c r="J35" i="19"/>
  <c r="K35" i="19"/>
  <c r="L35" i="19"/>
  <c r="M35" i="19"/>
  <c r="N35" i="19"/>
  <c r="O35" i="19"/>
  <c r="P35" i="19"/>
  <c r="Q35" i="19"/>
  <c r="C36" i="19"/>
  <c r="D36" i="19"/>
  <c r="E36" i="19"/>
  <c r="F36" i="19"/>
  <c r="G36" i="19"/>
  <c r="H36" i="19"/>
  <c r="I36" i="19"/>
  <c r="J36" i="19"/>
  <c r="K36" i="19"/>
  <c r="L36" i="19"/>
  <c r="M36" i="19"/>
  <c r="N36" i="19"/>
  <c r="O36" i="19"/>
  <c r="P36" i="19"/>
  <c r="Q36" i="19"/>
  <c r="C37" i="19"/>
  <c r="D37" i="19"/>
  <c r="E37" i="19"/>
  <c r="F37" i="19"/>
  <c r="G37" i="19"/>
  <c r="H37" i="19"/>
  <c r="I37" i="19"/>
  <c r="J37" i="19"/>
  <c r="K37" i="19"/>
  <c r="L37" i="19"/>
  <c r="M37" i="19"/>
  <c r="N37" i="19"/>
  <c r="O37" i="19"/>
  <c r="P37" i="19"/>
  <c r="Q37" i="19"/>
  <c r="C38" i="19"/>
  <c r="D38" i="19"/>
  <c r="E38" i="19"/>
  <c r="F38" i="19"/>
  <c r="G38" i="19"/>
  <c r="H38" i="19"/>
  <c r="I38" i="19"/>
  <c r="J38" i="19"/>
  <c r="K38" i="19"/>
  <c r="L38" i="19"/>
  <c r="M38" i="19"/>
  <c r="N38" i="19"/>
  <c r="O38" i="19"/>
  <c r="P38" i="19"/>
  <c r="Q38" i="19"/>
  <c r="C39" i="19"/>
  <c r="D39" i="19"/>
  <c r="E39" i="19"/>
  <c r="F39" i="19"/>
  <c r="G39" i="19"/>
  <c r="H39" i="19"/>
  <c r="I39" i="19"/>
  <c r="J39" i="19"/>
  <c r="K39" i="19"/>
  <c r="L39" i="19"/>
  <c r="M39" i="19"/>
  <c r="N39" i="19"/>
  <c r="O39" i="19"/>
  <c r="P39" i="19"/>
  <c r="Q39" i="19"/>
  <c r="C40" i="19"/>
  <c r="D40" i="19"/>
  <c r="E40" i="19"/>
  <c r="F40" i="19"/>
  <c r="G40" i="19"/>
  <c r="H40" i="19"/>
  <c r="I40" i="19"/>
  <c r="J40" i="19"/>
  <c r="K40" i="19"/>
  <c r="L40" i="19"/>
  <c r="M40" i="19"/>
  <c r="N40" i="19"/>
  <c r="O40" i="19"/>
  <c r="P40" i="19"/>
  <c r="Q40" i="19"/>
  <c r="C41" i="19"/>
  <c r="D41" i="19"/>
  <c r="E41" i="19"/>
  <c r="F41" i="19"/>
  <c r="G41" i="19"/>
  <c r="H41" i="19"/>
  <c r="I41" i="19"/>
  <c r="J41" i="19"/>
  <c r="K41" i="19"/>
  <c r="L41" i="19"/>
  <c r="M41" i="19"/>
  <c r="N41" i="19"/>
  <c r="O41" i="19"/>
  <c r="P41" i="19"/>
  <c r="Q41" i="19"/>
  <c r="C42" i="19"/>
  <c r="D42" i="19"/>
  <c r="E42" i="19"/>
  <c r="F42" i="19"/>
  <c r="G42" i="19"/>
  <c r="H42" i="19"/>
  <c r="I42" i="19"/>
  <c r="J42" i="19"/>
  <c r="K42" i="19"/>
  <c r="L42" i="19"/>
  <c r="M42" i="19"/>
  <c r="N42" i="19"/>
  <c r="O42" i="19"/>
  <c r="P42" i="19"/>
  <c r="Q42" i="19"/>
  <c r="C43" i="19"/>
  <c r="D43" i="19"/>
  <c r="E43" i="19"/>
  <c r="F43" i="19"/>
  <c r="G43" i="19"/>
  <c r="H43" i="19"/>
  <c r="I43" i="19"/>
  <c r="J43" i="19"/>
  <c r="K43" i="19"/>
  <c r="L43" i="19"/>
  <c r="M43" i="19"/>
  <c r="N43" i="19"/>
  <c r="O43" i="19"/>
  <c r="P43" i="19"/>
  <c r="Q43" i="19"/>
  <c r="C44" i="19"/>
  <c r="D44" i="19"/>
  <c r="E44" i="19"/>
  <c r="F44" i="19"/>
  <c r="G44" i="19"/>
  <c r="H44" i="19"/>
  <c r="I44" i="19"/>
  <c r="J44" i="19"/>
  <c r="K44" i="19"/>
  <c r="L44" i="19"/>
  <c r="M44" i="19"/>
  <c r="N44" i="19"/>
  <c r="O44" i="19"/>
  <c r="P44" i="19"/>
  <c r="Q44" i="19"/>
  <c r="C45" i="19"/>
  <c r="D45" i="19"/>
  <c r="E45" i="19"/>
  <c r="F45" i="19"/>
  <c r="G45" i="19"/>
  <c r="H45" i="19"/>
  <c r="I45" i="19"/>
  <c r="J45" i="19"/>
  <c r="K45" i="19"/>
  <c r="L45" i="19"/>
  <c r="M45" i="19"/>
  <c r="N45" i="19"/>
  <c r="O45" i="19"/>
  <c r="P45" i="19"/>
  <c r="Q45" i="19"/>
  <c r="C47" i="19"/>
  <c r="D47" i="19"/>
  <c r="E47" i="19"/>
  <c r="F47" i="19"/>
  <c r="G47" i="19"/>
  <c r="H47" i="19"/>
  <c r="I47" i="19"/>
  <c r="J47" i="19"/>
  <c r="K47" i="19"/>
  <c r="L47" i="19"/>
  <c r="M47" i="19"/>
  <c r="N47" i="19"/>
  <c r="O47" i="19"/>
  <c r="P47" i="19"/>
  <c r="Q47" i="19"/>
  <c r="C48" i="19"/>
  <c r="D48" i="19"/>
  <c r="E48" i="19"/>
  <c r="F48" i="19"/>
  <c r="G48" i="19"/>
  <c r="H48" i="19"/>
  <c r="I48" i="19"/>
  <c r="J48" i="19"/>
  <c r="K48" i="19"/>
  <c r="L48" i="19"/>
  <c r="M48" i="19"/>
  <c r="N48" i="19"/>
  <c r="O48" i="19"/>
  <c r="P48" i="19"/>
  <c r="Q48" i="19"/>
  <c r="C49" i="19"/>
  <c r="D49" i="19"/>
  <c r="E49" i="19"/>
  <c r="F49" i="19"/>
  <c r="G49" i="19"/>
  <c r="H49" i="19"/>
  <c r="I49" i="19"/>
  <c r="J49" i="19"/>
  <c r="K49" i="19"/>
  <c r="L49" i="19"/>
  <c r="M49" i="19"/>
  <c r="N49" i="19"/>
  <c r="O49" i="19"/>
  <c r="P49" i="19"/>
  <c r="Q49" i="19"/>
  <c r="C50" i="19"/>
  <c r="D50" i="19"/>
  <c r="E50" i="19"/>
  <c r="F50" i="19"/>
  <c r="G50" i="19"/>
  <c r="H50" i="19"/>
  <c r="I50" i="19"/>
  <c r="J50" i="19"/>
  <c r="K50" i="19"/>
  <c r="L50" i="19"/>
  <c r="M50" i="19"/>
  <c r="N50" i="19"/>
  <c r="O50" i="19"/>
  <c r="P50" i="19"/>
  <c r="Q50" i="19"/>
  <c r="C51" i="19"/>
  <c r="D51" i="19"/>
  <c r="E51" i="19"/>
  <c r="F51" i="19"/>
  <c r="G51" i="19"/>
  <c r="H51" i="19"/>
  <c r="I51" i="19"/>
  <c r="J51" i="19"/>
  <c r="K51" i="19"/>
  <c r="L51" i="19"/>
  <c r="M51" i="19"/>
  <c r="N51" i="19"/>
  <c r="O51" i="19"/>
  <c r="P51" i="19"/>
  <c r="Q51" i="19"/>
  <c r="C52" i="19"/>
  <c r="D52" i="19"/>
  <c r="E52" i="19"/>
  <c r="F52" i="19"/>
  <c r="G52" i="19"/>
  <c r="H52" i="19"/>
  <c r="I52" i="19"/>
  <c r="J52" i="19"/>
  <c r="K52" i="19"/>
  <c r="L52" i="19"/>
  <c r="M52" i="19"/>
  <c r="N52" i="19"/>
  <c r="O52" i="19"/>
  <c r="P52" i="19"/>
  <c r="Q52" i="19"/>
  <c r="C53" i="19"/>
  <c r="D53" i="19"/>
  <c r="E53" i="19"/>
  <c r="F53" i="19"/>
  <c r="G53" i="19"/>
  <c r="H53" i="19"/>
  <c r="I53" i="19"/>
  <c r="J53" i="19"/>
  <c r="K53" i="19"/>
  <c r="L53" i="19"/>
  <c r="M53" i="19"/>
  <c r="N53" i="19"/>
  <c r="O53" i="19"/>
  <c r="P53" i="19"/>
  <c r="Q53" i="19"/>
  <c r="C54" i="19"/>
  <c r="D54" i="19"/>
  <c r="E54" i="19"/>
  <c r="F54" i="19"/>
  <c r="G54" i="19"/>
  <c r="H54" i="19"/>
  <c r="I54" i="19"/>
  <c r="J54" i="19"/>
  <c r="K54" i="19"/>
  <c r="L54" i="19"/>
  <c r="M54" i="19"/>
  <c r="N54" i="19"/>
  <c r="O54" i="19"/>
  <c r="P54" i="19"/>
  <c r="Q54" i="19"/>
  <c r="C55" i="19"/>
  <c r="D55" i="19"/>
  <c r="E55" i="19"/>
  <c r="F55" i="19"/>
  <c r="G55" i="19"/>
  <c r="H55" i="19"/>
  <c r="I55" i="19"/>
  <c r="J55" i="19"/>
  <c r="K55" i="19"/>
  <c r="L55" i="19"/>
  <c r="M55" i="19"/>
  <c r="N55" i="19"/>
  <c r="O55" i="19"/>
  <c r="P55" i="19"/>
  <c r="Q55" i="19"/>
  <c r="C56" i="19"/>
  <c r="D56" i="19"/>
  <c r="E56" i="19"/>
  <c r="F56" i="19"/>
  <c r="G56" i="19"/>
  <c r="H56" i="19"/>
  <c r="I56" i="19"/>
  <c r="J56" i="19"/>
  <c r="K56" i="19"/>
  <c r="L56" i="19"/>
  <c r="M56" i="19"/>
  <c r="N56" i="19"/>
  <c r="O56" i="19"/>
  <c r="P56" i="19"/>
  <c r="Q56" i="19"/>
  <c r="C57" i="19"/>
  <c r="D57" i="19"/>
  <c r="E57" i="19"/>
  <c r="F57" i="19"/>
  <c r="G57" i="19"/>
  <c r="H57" i="19"/>
  <c r="I57" i="19"/>
  <c r="J57" i="19"/>
  <c r="K57" i="19"/>
  <c r="L57" i="19"/>
  <c r="M57" i="19"/>
  <c r="N57" i="19"/>
  <c r="O57" i="19"/>
  <c r="P57" i="19"/>
  <c r="Q57" i="19"/>
  <c r="C58" i="19"/>
  <c r="D58" i="19"/>
  <c r="E58" i="19"/>
  <c r="F58" i="19"/>
  <c r="G58" i="19"/>
  <c r="H58" i="19"/>
  <c r="I58" i="19"/>
  <c r="J58" i="19"/>
  <c r="K58" i="19"/>
  <c r="L58" i="19"/>
  <c r="M58" i="19"/>
  <c r="N58" i="19"/>
  <c r="O58" i="19"/>
  <c r="P58" i="19"/>
  <c r="Q58" i="19"/>
  <c r="C59" i="19"/>
  <c r="D59" i="19"/>
  <c r="E59" i="19"/>
  <c r="F59" i="19"/>
  <c r="G59" i="19"/>
  <c r="H59" i="19"/>
  <c r="I59" i="19"/>
  <c r="J59" i="19"/>
  <c r="K59" i="19"/>
  <c r="L59" i="19"/>
  <c r="M59" i="19"/>
  <c r="N59" i="19"/>
  <c r="O59" i="19"/>
  <c r="P59" i="19"/>
  <c r="Q59" i="19"/>
  <c r="C60" i="19"/>
  <c r="D60" i="19"/>
  <c r="E60" i="19"/>
  <c r="F60" i="19"/>
  <c r="G60" i="19"/>
  <c r="H60" i="19"/>
  <c r="I60" i="19"/>
  <c r="J60" i="19"/>
  <c r="K60" i="19"/>
  <c r="L60" i="19"/>
  <c r="M60" i="19"/>
  <c r="N60" i="19"/>
  <c r="O60" i="19"/>
  <c r="P60" i="19"/>
  <c r="Q60" i="19"/>
  <c r="C61" i="19"/>
  <c r="D61" i="19"/>
  <c r="E61" i="19"/>
  <c r="F61" i="19"/>
  <c r="G61" i="19"/>
  <c r="H61" i="19"/>
  <c r="I61" i="19"/>
  <c r="J61" i="19"/>
  <c r="K61" i="19"/>
  <c r="L61" i="19"/>
  <c r="M61" i="19"/>
  <c r="N61" i="19"/>
  <c r="O61" i="19"/>
  <c r="P61" i="19"/>
  <c r="Q61" i="19"/>
  <c r="C62" i="19"/>
  <c r="D62" i="19"/>
  <c r="E62" i="19"/>
  <c r="F62" i="19"/>
  <c r="G62" i="19"/>
  <c r="H62" i="19"/>
  <c r="I62" i="19"/>
  <c r="J62" i="19"/>
  <c r="K62" i="19"/>
  <c r="L62" i="19"/>
  <c r="M62" i="19"/>
  <c r="N62" i="19"/>
  <c r="O62" i="19"/>
  <c r="P62" i="19"/>
  <c r="Q62" i="19"/>
  <c r="C63" i="19"/>
  <c r="D63" i="19"/>
  <c r="E63" i="19"/>
  <c r="F63" i="19"/>
  <c r="G63" i="19"/>
  <c r="H63" i="19"/>
  <c r="I63" i="19"/>
  <c r="J63" i="19"/>
  <c r="K63" i="19"/>
  <c r="L63" i="19"/>
  <c r="M63" i="19"/>
  <c r="N63" i="19"/>
  <c r="O63" i="19"/>
  <c r="P63" i="19"/>
  <c r="Q63" i="19"/>
  <c r="C64" i="19"/>
  <c r="D64" i="19"/>
  <c r="E64" i="19"/>
  <c r="F64" i="19"/>
  <c r="G64" i="19"/>
  <c r="H64" i="19"/>
  <c r="I64" i="19"/>
  <c r="J64" i="19"/>
  <c r="K64" i="19"/>
  <c r="L64" i="19"/>
  <c r="M64" i="19"/>
  <c r="N64" i="19"/>
  <c r="O64" i="19"/>
  <c r="P64" i="19"/>
  <c r="Q64" i="19"/>
  <c r="C65" i="19"/>
  <c r="D65" i="19"/>
  <c r="E65" i="19"/>
  <c r="F65" i="19"/>
  <c r="G65" i="19"/>
  <c r="H65" i="19"/>
  <c r="I65" i="19"/>
  <c r="J65" i="19"/>
  <c r="K65" i="19"/>
  <c r="L65" i="19"/>
  <c r="M65" i="19"/>
  <c r="N65" i="19"/>
  <c r="O65" i="19"/>
  <c r="P65" i="19"/>
  <c r="Q65" i="19"/>
  <c r="C66" i="19"/>
  <c r="D66" i="19"/>
  <c r="E66" i="19"/>
  <c r="F66" i="19"/>
  <c r="G66" i="19"/>
  <c r="H66" i="19"/>
  <c r="I66" i="19"/>
  <c r="J66" i="19"/>
  <c r="K66" i="19"/>
  <c r="L66" i="19"/>
  <c r="M66" i="19"/>
  <c r="N66" i="19"/>
  <c r="O66" i="19"/>
  <c r="P66" i="19"/>
  <c r="Q66" i="19"/>
  <c r="C67" i="19"/>
  <c r="D67" i="19"/>
  <c r="E67" i="19"/>
  <c r="F67" i="19"/>
  <c r="G67" i="19"/>
  <c r="H67" i="19"/>
  <c r="I67" i="19"/>
  <c r="J67" i="19"/>
  <c r="K67" i="19"/>
  <c r="L67" i="19"/>
  <c r="M67" i="19"/>
  <c r="N67" i="19"/>
  <c r="O67" i="19"/>
  <c r="P67" i="19"/>
  <c r="Q67" i="19"/>
  <c r="C68" i="19"/>
  <c r="D68" i="19"/>
  <c r="E68" i="19"/>
  <c r="F68" i="19"/>
  <c r="G68" i="19"/>
  <c r="H68" i="19"/>
  <c r="I68" i="19"/>
  <c r="J68" i="19"/>
  <c r="K68" i="19"/>
  <c r="L68" i="19"/>
  <c r="M68" i="19"/>
  <c r="N68" i="19"/>
  <c r="O68" i="19"/>
  <c r="P68" i="19"/>
  <c r="Q68" i="19"/>
  <c r="C69" i="19"/>
  <c r="D69" i="19"/>
  <c r="E69" i="19"/>
  <c r="F69" i="19"/>
  <c r="G69" i="19"/>
  <c r="H69" i="19"/>
  <c r="I69" i="19"/>
  <c r="J69" i="19"/>
  <c r="K69" i="19"/>
  <c r="L69" i="19"/>
  <c r="M69" i="19"/>
  <c r="N69" i="19"/>
  <c r="O69" i="19"/>
  <c r="P69" i="19"/>
  <c r="Q69" i="19"/>
  <c r="C70" i="19"/>
  <c r="D70" i="19"/>
  <c r="E70" i="19"/>
  <c r="F70" i="19"/>
  <c r="G70" i="19"/>
  <c r="H70" i="19"/>
  <c r="I70" i="19"/>
  <c r="J70" i="19"/>
  <c r="K70" i="19"/>
  <c r="L70" i="19"/>
  <c r="M70" i="19"/>
  <c r="N70" i="19"/>
  <c r="O70" i="19"/>
  <c r="P70" i="19"/>
  <c r="Q70" i="19"/>
  <c r="C71" i="19"/>
  <c r="D71" i="19"/>
  <c r="E71" i="19"/>
  <c r="F71" i="19"/>
  <c r="G71" i="19"/>
  <c r="H71" i="19"/>
  <c r="I71" i="19"/>
  <c r="J71" i="19"/>
  <c r="K71" i="19"/>
  <c r="L71" i="19"/>
  <c r="M71" i="19"/>
  <c r="N71" i="19"/>
  <c r="O71" i="19"/>
  <c r="P71" i="19"/>
  <c r="Q71" i="19"/>
  <c r="C72" i="19"/>
  <c r="D72" i="19"/>
  <c r="E72" i="19"/>
  <c r="F72" i="19"/>
  <c r="G72" i="19"/>
  <c r="H72" i="19"/>
  <c r="I72" i="19"/>
  <c r="J72" i="19"/>
  <c r="K72" i="19"/>
  <c r="L72" i="19"/>
  <c r="M72" i="19"/>
  <c r="N72" i="19"/>
  <c r="O72" i="19"/>
  <c r="P72" i="19"/>
  <c r="Q72" i="19"/>
  <c r="C73" i="19"/>
  <c r="D73" i="19"/>
  <c r="E73" i="19"/>
  <c r="F73" i="19"/>
  <c r="G73" i="19"/>
  <c r="H73" i="19"/>
  <c r="I73" i="19"/>
  <c r="J73" i="19"/>
  <c r="K73" i="19"/>
  <c r="L73" i="19"/>
  <c r="M73" i="19"/>
  <c r="N73" i="19"/>
  <c r="O73" i="19"/>
  <c r="P73" i="19"/>
  <c r="Q73" i="19"/>
  <c r="C74" i="19"/>
  <c r="D74" i="19"/>
  <c r="E74" i="19"/>
  <c r="F74" i="19"/>
  <c r="G74" i="19"/>
  <c r="H74" i="19"/>
  <c r="I74" i="19"/>
  <c r="J74" i="19"/>
  <c r="K74" i="19"/>
  <c r="L74" i="19"/>
  <c r="M74" i="19"/>
  <c r="N74" i="19"/>
  <c r="O74" i="19"/>
  <c r="P74" i="19"/>
  <c r="Q74" i="19"/>
  <c r="C75" i="19"/>
  <c r="D75" i="19"/>
  <c r="E75" i="19"/>
  <c r="F75" i="19"/>
  <c r="G75" i="19"/>
  <c r="H75" i="19"/>
  <c r="I75" i="19"/>
  <c r="J75" i="19"/>
  <c r="K75" i="19"/>
  <c r="L75" i="19"/>
  <c r="M75" i="19"/>
  <c r="N75" i="19"/>
  <c r="O75" i="19"/>
  <c r="P75" i="19"/>
  <c r="Q75" i="19"/>
  <c r="C76" i="19"/>
  <c r="D76" i="19"/>
  <c r="E76" i="19"/>
  <c r="F76" i="19"/>
  <c r="G76" i="19"/>
  <c r="H76" i="19"/>
  <c r="I76" i="19"/>
  <c r="J76" i="19"/>
  <c r="K76" i="19"/>
  <c r="L76" i="19"/>
  <c r="M76" i="19"/>
  <c r="N76" i="19"/>
  <c r="O76" i="19"/>
  <c r="P76" i="19"/>
  <c r="Q76" i="19"/>
  <c r="C2" i="18"/>
  <c r="D2" i="18"/>
  <c r="C3" i="18"/>
  <c r="B6" i="18"/>
  <c r="C6" i="18"/>
  <c r="D6" i="18"/>
  <c r="F6" i="18"/>
  <c r="B8" i="18"/>
  <c r="C8" i="18"/>
  <c r="D8" i="18"/>
  <c r="F8" i="18"/>
  <c r="B9" i="18"/>
  <c r="C9" i="18"/>
  <c r="D9" i="18"/>
  <c r="F9" i="18"/>
  <c r="B10" i="18"/>
  <c r="C10" i="18"/>
  <c r="D10" i="18"/>
  <c r="F10" i="18"/>
  <c r="B11" i="18"/>
  <c r="C11" i="18"/>
  <c r="D11" i="18"/>
  <c r="F11" i="18"/>
  <c r="B12" i="18"/>
  <c r="C12" i="18"/>
  <c r="D12" i="18"/>
  <c r="F12" i="18"/>
  <c r="B13" i="18"/>
  <c r="C13" i="18"/>
  <c r="D13" i="18"/>
  <c r="F13" i="18"/>
  <c r="B14" i="18"/>
  <c r="C14" i="18"/>
  <c r="D14" i="18"/>
  <c r="F14" i="18"/>
  <c r="B15" i="18"/>
  <c r="C15" i="18"/>
  <c r="D15" i="18"/>
  <c r="F15" i="18"/>
  <c r="B16" i="18"/>
  <c r="C16" i="18"/>
  <c r="D16" i="18"/>
  <c r="F16" i="18"/>
  <c r="B17" i="18"/>
  <c r="C17" i="18"/>
  <c r="D17" i="18"/>
  <c r="F17" i="18"/>
  <c r="B18" i="18"/>
  <c r="C18" i="18"/>
  <c r="D18" i="18"/>
  <c r="F18" i="18"/>
  <c r="B19" i="18"/>
  <c r="C19" i="18"/>
  <c r="D19" i="18"/>
  <c r="F19" i="18"/>
  <c r="C20" i="18"/>
  <c r="B22" i="18"/>
  <c r="C22" i="18"/>
  <c r="D22" i="18"/>
  <c r="E22" i="18"/>
  <c r="F22" i="18"/>
  <c r="B23" i="18"/>
  <c r="C23" i="18"/>
  <c r="D23" i="18"/>
  <c r="E23" i="18"/>
  <c r="F23" i="18"/>
  <c r="B24" i="18"/>
  <c r="C24" i="18"/>
  <c r="D24" i="18"/>
  <c r="E24" i="18"/>
  <c r="F24" i="18"/>
  <c r="B25" i="18"/>
  <c r="C25" i="18"/>
  <c r="D25" i="18"/>
  <c r="E25" i="18"/>
  <c r="F25" i="18"/>
  <c r="B26" i="18"/>
  <c r="C26" i="18"/>
  <c r="D26" i="18"/>
  <c r="E26" i="18"/>
  <c r="F26" i="18"/>
  <c r="B27" i="18"/>
  <c r="C27" i="18"/>
  <c r="D27" i="18"/>
  <c r="E27" i="18"/>
  <c r="F27" i="18"/>
  <c r="B28" i="18"/>
  <c r="C28" i="18"/>
  <c r="D28" i="18"/>
  <c r="E28" i="18"/>
  <c r="F28" i="18"/>
  <c r="B29" i="18"/>
  <c r="C29" i="18"/>
  <c r="D29" i="18"/>
  <c r="E29" i="18"/>
  <c r="F29" i="18"/>
  <c r="B30" i="18"/>
  <c r="C30" i="18"/>
  <c r="D30" i="18"/>
  <c r="E30" i="18"/>
  <c r="F30" i="18"/>
  <c r="B31" i="18"/>
  <c r="C31" i="18"/>
  <c r="D31" i="18"/>
  <c r="E31" i="18"/>
  <c r="F31" i="18"/>
  <c r="B32" i="18"/>
  <c r="C32" i="18"/>
  <c r="D32" i="18"/>
  <c r="E32" i="18"/>
  <c r="F32" i="18"/>
  <c r="B35" i="18"/>
  <c r="C35" i="18"/>
  <c r="D35" i="18"/>
  <c r="E35" i="18"/>
  <c r="B36" i="18"/>
  <c r="C36" i="18"/>
  <c r="D36" i="18"/>
  <c r="E36" i="18"/>
  <c r="B37" i="18"/>
  <c r="C37" i="18"/>
  <c r="D37" i="18"/>
  <c r="E37" i="18"/>
  <c r="B38" i="18"/>
  <c r="C38" i="18"/>
  <c r="D38" i="18"/>
  <c r="E38" i="18"/>
  <c r="B39" i="18"/>
  <c r="C39" i="18"/>
  <c r="D39" i="18"/>
  <c r="E39" i="18"/>
  <c r="B40" i="18"/>
  <c r="C40" i="18"/>
  <c r="D40" i="18"/>
  <c r="E40" i="18"/>
  <c r="B41" i="18"/>
  <c r="C41" i="18"/>
  <c r="D41" i="18"/>
  <c r="E41" i="18"/>
  <c r="B42" i="18"/>
  <c r="C42" i="18"/>
  <c r="D42" i="18"/>
  <c r="E42" i="18"/>
  <c r="B47" i="18"/>
  <c r="E47" i="18"/>
  <c r="B1" i="4"/>
  <c r="B2" i="4"/>
  <c r="C5" i="4"/>
  <c r="D5" i="4"/>
  <c r="E5" i="4"/>
  <c r="F5" i="4"/>
  <c r="G5" i="4"/>
  <c r="H5" i="4"/>
  <c r="C6" i="4"/>
  <c r="D6" i="4"/>
  <c r="E6" i="4"/>
  <c r="F6" i="4"/>
  <c r="G6" i="4"/>
  <c r="H6" i="4"/>
  <c r="C7" i="4"/>
  <c r="D7" i="4"/>
  <c r="E7" i="4"/>
  <c r="F7" i="4"/>
  <c r="G7" i="4"/>
  <c r="H7" i="4"/>
  <c r="C8" i="4"/>
  <c r="D8" i="4"/>
  <c r="E8" i="4"/>
  <c r="F8" i="4"/>
  <c r="G8" i="4"/>
  <c r="H8" i="4"/>
  <c r="C9" i="4"/>
  <c r="D9" i="4"/>
  <c r="E9" i="4"/>
  <c r="F9" i="4"/>
  <c r="G9" i="4"/>
  <c r="H9" i="4"/>
  <c r="C10" i="4"/>
  <c r="D10" i="4"/>
  <c r="E10" i="4"/>
  <c r="F10" i="4"/>
  <c r="G10" i="4"/>
  <c r="H10" i="4"/>
  <c r="C11" i="4"/>
  <c r="D11" i="4"/>
  <c r="E11" i="4"/>
  <c r="F11" i="4"/>
  <c r="G11" i="4"/>
  <c r="H11" i="4"/>
  <c r="C12" i="4"/>
  <c r="D12" i="4"/>
  <c r="E12" i="4"/>
  <c r="F12" i="4"/>
  <c r="G12" i="4"/>
  <c r="H12" i="4"/>
  <c r="C13" i="4"/>
  <c r="D13" i="4"/>
  <c r="E13" i="4"/>
  <c r="F13" i="4"/>
  <c r="G13" i="4"/>
  <c r="H13" i="4"/>
  <c r="C14" i="4"/>
  <c r="D14" i="4"/>
  <c r="E14" i="4"/>
  <c r="F14" i="4"/>
  <c r="G14" i="4"/>
  <c r="H14" i="4"/>
  <c r="C15" i="4"/>
  <c r="D15" i="4"/>
  <c r="E15" i="4"/>
  <c r="F15" i="4"/>
  <c r="G15" i="4"/>
  <c r="H15" i="4"/>
  <c r="C16" i="4"/>
  <c r="D16" i="4"/>
  <c r="E16" i="4"/>
  <c r="F16" i="4"/>
  <c r="G16" i="4"/>
  <c r="H16" i="4"/>
  <c r="C17" i="4"/>
  <c r="D17" i="4"/>
  <c r="E17" i="4"/>
  <c r="F17" i="4"/>
  <c r="G17" i="4"/>
  <c r="H17" i="4"/>
  <c r="C18" i="4"/>
  <c r="D18" i="4"/>
  <c r="E18" i="4"/>
  <c r="F18" i="4"/>
  <c r="G18" i="4"/>
  <c r="H18" i="4"/>
  <c r="C19" i="4"/>
  <c r="D19" i="4"/>
  <c r="E19" i="4"/>
  <c r="F19" i="4"/>
  <c r="G19" i="4"/>
  <c r="H19" i="4"/>
  <c r="E22" i="4"/>
  <c r="F22" i="4"/>
  <c r="G22" i="4"/>
  <c r="H22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B6" i="3"/>
  <c r="F6" i="3"/>
  <c r="H70" i="5" s="1"/>
  <c r="G6" i="3"/>
  <c r="I70" i="5" s="1"/>
  <c r="H6" i="3"/>
  <c r="J70" i="5" s="1"/>
  <c r="I6" i="3"/>
  <c r="B7" i="3"/>
  <c r="G7" i="3"/>
  <c r="I71" i="5" s="1"/>
  <c r="H7" i="3"/>
  <c r="J71" i="5" s="1"/>
  <c r="B8" i="3"/>
  <c r="C8" i="3"/>
  <c r="F8" i="3"/>
  <c r="H72" i="5" s="1"/>
  <c r="G8" i="3"/>
  <c r="I72" i="5" s="1"/>
  <c r="H8" i="3"/>
  <c r="J72" i="5" s="1"/>
  <c r="I8" i="3"/>
  <c r="B9" i="3"/>
  <c r="B10" i="3"/>
  <c r="F10" i="3"/>
  <c r="H74" i="5" s="1"/>
  <c r="G10" i="3"/>
  <c r="I74" i="5" s="1"/>
  <c r="H10" i="3"/>
  <c r="J74" i="5" s="1"/>
  <c r="B11" i="3"/>
  <c r="F11" i="3"/>
  <c r="H75" i="5" s="1"/>
  <c r="G11" i="3"/>
  <c r="I75" i="5" s="1"/>
  <c r="H11" i="3"/>
  <c r="J75" i="5" s="1"/>
  <c r="I11" i="3"/>
  <c r="B12" i="3"/>
  <c r="E12" i="3"/>
  <c r="G76" i="5" s="1"/>
  <c r="F12" i="3"/>
  <c r="H76" i="5" s="1"/>
  <c r="G12" i="3"/>
  <c r="I76" i="5" s="1"/>
  <c r="H12" i="3"/>
  <c r="J76" i="5" s="1"/>
  <c r="B13" i="3"/>
  <c r="E13" i="3"/>
  <c r="G77" i="5" s="1"/>
  <c r="F13" i="3"/>
  <c r="H77" i="5" s="1"/>
  <c r="G13" i="3"/>
  <c r="I77" i="5" s="1"/>
  <c r="H13" i="3"/>
  <c r="J77" i="5" s="1"/>
  <c r="B14" i="3"/>
  <c r="H14" i="3"/>
  <c r="J78" i="5" s="1"/>
  <c r="B15" i="3"/>
  <c r="E15" i="3"/>
  <c r="G79" i="5" s="1"/>
  <c r="F15" i="3"/>
  <c r="H79" i="5" s="1"/>
  <c r="G15" i="3"/>
  <c r="I79" i="5" s="1"/>
  <c r="H15" i="3"/>
  <c r="J79" i="5" s="1"/>
  <c r="B16" i="3"/>
  <c r="G16" i="3"/>
  <c r="I80" i="5" s="1"/>
  <c r="H16" i="3"/>
  <c r="J80" i="5" s="1"/>
  <c r="B18" i="3"/>
  <c r="F18" i="3"/>
  <c r="H81" i="5" s="1"/>
  <c r="G18" i="3"/>
  <c r="I81" i="5" s="1"/>
  <c r="H18" i="3"/>
  <c r="J81" i="5" s="1"/>
  <c r="I18" i="3"/>
  <c r="B19" i="3"/>
  <c r="F19" i="3"/>
  <c r="H82" i="5" s="1"/>
  <c r="G19" i="3"/>
  <c r="I82" i="5" s="1"/>
  <c r="H19" i="3"/>
  <c r="J82" i="5" s="1"/>
  <c r="I19" i="3"/>
  <c r="B20" i="3"/>
  <c r="C20" i="3"/>
  <c r="E20" i="3"/>
  <c r="G83" i="5" s="1"/>
  <c r="F20" i="3"/>
  <c r="H83" i="5" s="1"/>
  <c r="G20" i="3"/>
  <c r="I83" i="5" s="1"/>
  <c r="H20" i="3"/>
  <c r="J83" i="5" s="1"/>
  <c r="I20" i="3"/>
  <c r="B21" i="3"/>
  <c r="F21" i="3"/>
  <c r="H84" i="5" s="1"/>
  <c r="G21" i="3"/>
  <c r="I84" i="5" s="1"/>
  <c r="H21" i="3"/>
  <c r="J84" i="5" s="1"/>
  <c r="I21" i="3"/>
  <c r="B23" i="3"/>
  <c r="C23" i="3"/>
  <c r="D23" i="3"/>
  <c r="F85" i="5" s="1"/>
  <c r="E23" i="3"/>
  <c r="G85" i="5" s="1"/>
  <c r="F23" i="3"/>
  <c r="H85" i="5" s="1"/>
  <c r="G23" i="3"/>
  <c r="I85" i="5" s="1"/>
  <c r="H23" i="3"/>
  <c r="J85" i="5" s="1"/>
  <c r="I23" i="3"/>
  <c r="B25" i="3"/>
  <c r="C25" i="3"/>
  <c r="E25" i="3"/>
  <c r="G87" i="5" s="1"/>
  <c r="F25" i="3"/>
  <c r="H87" i="5" s="1"/>
  <c r="G25" i="3"/>
  <c r="I87" i="5" s="1"/>
  <c r="H25" i="3"/>
  <c r="J87" i="5" s="1"/>
  <c r="I25" i="3"/>
  <c r="B26" i="3"/>
  <c r="C26" i="3"/>
  <c r="E26" i="3"/>
  <c r="G88" i="5" s="1"/>
  <c r="F26" i="3"/>
  <c r="H88" i="5" s="1"/>
  <c r="G26" i="3"/>
  <c r="I88" i="5" s="1"/>
  <c r="H26" i="3"/>
  <c r="J88" i="5" s="1"/>
  <c r="B27" i="3"/>
  <c r="F27" i="3"/>
  <c r="H89" i="5" s="1"/>
  <c r="G27" i="3"/>
  <c r="I89" i="5" s="1"/>
  <c r="H27" i="3"/>
  <c r="J89" i="5" s="1"/>
  <c r="I27" i="3"/>
  <c r="B28" i="3"/>
  <c r="F28" i="3"/>
  <c r="H90" i="5" s="1"/>
  <c r="G28" i="3"/>
  <c r="I90" i="5" s="1"/>
  <c r="H28" i="3"/>
  <c r="J90" i="5" s="1"/>
  <c r="I28" i="3"/>
  <c r="B29" i="3"/>
  <c r="E29" i="3"/>
  <c r="G91" i="5" s="1"/>
  <c r="F29" i="3"/>
  <c r="H91" i="5" s="1"/>
  <c r="G29" i="3"/>
  <c r="I91" i="5" s="1"/>
  <c r="H29" i="3"/>
  <c r="J91" i="5" s="1"/>
  <c r="I29" i="3"/>
  <c r="B30" i="3"/>
  <c r="E30" i="3"/>
  <c r="G92" i="5" s="1"/>
  <c r="F30" i="3"/>
  <c r="H92" i="5" s="1"/>
  <c r="G30" i="3"/>
  <c r="I92" i="5" s="1"/>
  <c r="H30" i="3"/>
  <c r="J92" i="5" s="1"/>
  <c r="B31" i="3"/>
  <c r="D31" i="3"/>
  <c r="F93" i="5" s="1"/>
  <c r="E31" i="3"/>
  <c r="G93" i="5" s="1"/>
  <c r="F31" i="3"/>
  <c r="H93" i="5" s="1"/>
  <c r="G31" i="3"/>
  <c r="I93" i="5" s="1"/>
  <c r="H31" i="3"/>
  <c r="J93" i="5" s="1"/>
  <c r="C33" i="3"/>
  <c r="B34" i="3"/>
  <c r="C34" i="3"/>
  <c r="D34" i="3"/>
  <c r="F94" i="5" s="1"/>
  <c r="F34" i="3"/>
  <c r="H94" i="5" s="1"/>
  <c r="G34" i="3"/>
  <c r="I94" i="5" s="1"/>
  <c r="H34" i="3"/>
  <c r="J94" i="5" s="1"/>
  <c r="I34" i="3"/>
  <c r="B35" i="3"/>
  <c r="C35" i="3"/>
  <c r="D35" i="3"/>
  <c r="F95" i="5" s="1"/>
  <c r="I35" i="3"/>
  <c r="B36" i="3"/>
  <c r="C36" i="3"/>
  <c r="E36" i="3"/>
  <c r="G96" i="5" s="1"/>
  <c r="F36" i="3"/>
  <c r="H96" i="5" s="1"/>
  <c r="G36" i="3"/>
  <c r="I96" i="5" s="1"/>
  <c r="H36" i="3"/>
  <c r="J96" i="5" s="1"/>
  <c r="I36" i="3"/>
  <c r="B37" i="3"/>
  <c r="C37" i="3"/>
  <c r="E37" i="3"/>
  <c r="G97" i="5" s="1"/>
  <c r="F37" i="3"/>
  <c r="H97" i="5" s="1"/>
  <c r="G37" i="3"/>
  <c r="I97" i="5" s="1"/>
  <c r="H37" i="3"/>
  <c r="J97" i="5" s="1"/>
  <c r="I37" i="3"/>
  <c r="B38" i="3"/>
  <c r="C38" i="3"/>
  <c r="D38" i="3"/>
  <c r="F98" i="5" s="1"/>
  <c r="G38" i="3"/>
  <c r="I98" i="5" s="1"/>
  <c r="H38" i="3"/>
  <c r="J98" i="5" s="1"/>
  <c r="I38" i="3"/>
  <c r="B39" i="3"/>
  <c r="C39" i="3"/>
  <c r="F39" i="3"/>
  <c r="H99" i="5" s="1"/>
  <c r="G39" i="3"/>
  <c r="I99" i="5" s="1"/>
  <c r="H39" i="3"/>
  <c r="J99" i="5" s="1"/>
  <c r="I39" i="3"/>
  <c r="B41" i="3"/>
  <c r="C41" i="3"/>
  <c r="E41" i="3"/>
  <c r="G100" i="5" s="1"/>
  <c r="F41" i="3"/>
  <c r="H100" i="5" s="1"/>
  <c r="G41" i="3"/>
  <c r="I100" i="5" s="1"/>
  <c r="H41" i="3"/>
  <c r="J100" i="5" s="1"/>
  <c r="I41" i="3"/>
  <c r="B42" i="3"/>
  <c r="C42" i="3"/>
  <c r="G42" i="3"/>
  <c r="I101" i="5" s="1"/>
  <c r="H42" i="3"/>
  <c r="J101" i="5" s="1"/>
  <c r="I42" i="3"/>
  <c r="B43" i="3"/>
  <c r="C43" i="3"/>
  <c r="E43" i="3"/>
  <c r="G102" i="5" s="1"/>
  <c r="F43" i="3"/>
  <c r="H102" i="5" s="1"/>
  <c r="G43" i="3"/>
  <c r="I102" i="5" s="1"/>
  <c r="H43" i="3"/>
  <c r="J102" i="5" s="1"/>
  <c r="I43" i="3"/>
  <c r="C45" i="3"/>
  <c r="E45" i="3"/>
  <c r="G103" i="5" s="1"/>
  <c r="F45" i="3"/>
  <c r="H103" i="5" s="1"/>
  <c r="G45" i="3"/>
  <c r="I103" i="5" s="1"/>
  <c r="H45" i="3"/>
  <c r="J103" i="5" s="1"/>
  <c r="C46" i="3"/>
  <c r="E46" i="3"/>
  <c r="G104" i="5" s="1"/>
  <c r="F46" i="3"/>
  <c r="H104" i="5" s="1"/>
  <c r="G46" i="3"/>
  <c r="I104" i="5" s="1"/>
  <c r="H46" i="3"/>
  <c r="J104" i="5" s="1"/>
  <c r="I46" i="3"/>
  <c r="C47" i="3"/>
  <c r="E47" i="3"/>
  <c r="G105" i="5" s="1"/>
  <c r="F47" i="3"/>
  <c r="H105" i="5" s="1"/>
  <c r="G47" i="3"/>
  <c r="I105" i="5" s="1"/>
  <c r="H47" i="3"/>
  <c r="J105" i="5" s="1"/>
  <c r="I47" i="3"/>
  <c r="H52" i="3"/>
  <c r="F4" i="2"/>
  <c r="B5" i="2"/>
  <c r="F5" i="2"/>
  <c r="G5" i="2"/>
  <c r="H5" i="2"/>
  <c r="B6" i="2"/>
  <c r="F6" i="2"/>
  <c r="G6" i="2"/>
  <c r="H6" i="2" s="1"/>
  <c r="B7" i="2"/>
  <c r="F7" i="2"/>
  <c r="B8" i="2"/>
  <c r="F8" i="2"/>
  <c r="B9" i="2"/>
  <c r="F9" i="2"/>
  <c r="G9" i="2"/>
  <c r="H9" i="2" s="1"/>
  <c r="F10" i="2"/>
  <c r="F15" i="2"/>
  <c r="F16" i="2"/>
  <c r="F17" i="2"/>
  <c r="B18" i="2"/>
  <c r="B19" i="2"/>
  <c r="B20" i="2"/>
  <c r="B21" i="2"/>
  <c r="G22" i="2"/>
  <c r="H22" i="2" s="1"/>
  <c r="G23" i="2"/>
  <c r="H23" i="2" s="1"/>
  <c r="C24" i="2"/>
  <c r="D24" i="2" s="1"/>
  <c r="F28" i="2"/>
  <c r="B29" i="2"/>
  <c r="F29" i="2"/>
  <c r="B30" i="2"/>
  <c r="F30" i="2"/>
  <c r="B31" i="2"/>
  <c r="B32" i="2"/>
  <c r="C32" i="2"/>
  <c r="D32" i="2" s="1"/>
  <c r="G32" i="2"/>
  <c r="G30" i="5" l="1"/>
  <c r="E27" i="3" s="1"/>
  <c r="G89" i="5" s="1"/>
  <c r="G10" i="5"/>
  <c r="E7" i="3" s="1"/>
  <c r="G71" i="5" s="1"/>
  <c r="H10" i="5"/>
  <c r="F7" i="3" s="1"/>
  <c r="H71" i="5" s="1"/>
  <c r="C12" i="2"/>
  <c r="D12" i="2" s="1"/>
  <c r="F77" i="5"/>
  <c r="H46" i="5"/>
  <c r="F42" i="3" s="1"/>
  <c r="H101" i="5" s="1"/>
  <c r="G46" i="5"/>
  <c r="E42" i="3" s="1"/>
  <c r="G101" i="5" s="1"/>
  <c r="G69" i="16"/>
  <c r="C71" i="21"/>
  <c r="C22" i="19"/>
  <c r="D22" i="4"/>
  <c r="C22" i="4"/>
  <c r="G66" i="4"/>
  <c r="J66" i="4"/>
  <c r="P66" i="4"/>
  <c r="N66" i="4"/>
  <c r="I66" i="4"/>
  <c r="L66" i="4"/>
  <c r="C67" i="16"/>
  <c r="H66" i="4"/>
  <c r="C66" i="4"/>
  <c r="K66" i="4"/>
  <c r="Q66" i="4"/>
  <c r="E66" i="4"/>
  <c r="E24" i="19"/>
  <c r="F66" i="4"/>
  <c r="M66" i="4"/>
  <c r="D66" i="4"/>
  <c r="O66" i="4"/>
  <c r="E24" i="3"/>
  <c r="F24" i="3"/>
  <c r="G24" i="3"/>
  <c r="H24" i="3"/>
  <c r="C9" i="2"/>
  <c r="D9" i="2" s="1"/>
  <c r="F74" i="5"/>
  <c r="C31" i="2"/>
  <c r="D31" i="2" s="1"/>
  <c r="F92" i="5"/>
  <c r="G42" i="5"/>
  <c r="E38" i="3" s="1"/>
  <c r="G98" i="5" s="1"/>
  <c r="H42" i="5"/>
  <c r="F38" i="3" s="1"/>
  <c r="H98" i="5" s="1"/>
  <c r="G10" i="2"/>
  <c r="H10" i="2" s="1"/>
  <c r="F99" i="5"/>
  <c r="G15" i="2"/>
  <c r="H15" i="2" s="1"/>
  <c r="F100" i="5"/>
  <c r="G16" i="2"/>
  <c r="H16" i="2" s="1"/>
  <c r="F101" i="5"/>
  <c r="G29" i="2"/>
  <c r="H29" i="2" s="1"/>
  <c r="F104" i="5"/>
  <c r="H24" i="4"/>
  <c r="G24" i="4"/>
  <c r="E24" i="4"/>
  <c r="F24" i="4"/>
  <c r="H67" i="16"/>
  <c r="H69" i="16" s="1"/>
  <c r="D71" i="21"/>
  <c r="F71" i="21"/>
  <c r="G71" i="21"/>
  <c r="E67" i="16"/>
  <c r="E69" i="16" s="1"/>
  <c r="E71" i="21"/>
  <c r="E73" i="21" s="1"/>
  <c r="F40" i="18"/>
  <c r="I122" i="5" s="1"/>
  <c r="F35" i="18"/>
  <c r="F36" i="18"/>
  <c r="F41" i="18"/>
  <c r="F42" i="18"/>
  <c r="F37" i="18"/>
  <c r="F39" i="18"/>
  <c r="F38" i="18"/>
  <c r="C10" i="2"/>
  <c r="D10" i="2" s="1"/>
  <c r="F75" i="5"/>
  <c r="G106" i="5"/>
  <c r="H106" i="5"/>
  <c r="J106" i="5"/>
  <c r="I106" i="5"/>
  <c r="H107" i="5"/>
  <c r="J107" i="5"/>
  <c r="I107" i="5"/>
  <c r="G107" i="5"/>
  <c r="J108" i="5"/>
  <c r="I108" i="5"/>
  <c r="H108" i="5"/>
  <c r="G108" i="5"/>
  <c r="J109" i="5"/>
  <c r="I109" i="5"/>
  <c r="H109" i="5"/>
  <c r="G109" i="5"/>
  <c r="J110" i="5"/>
  <c r="G110" i="5"/>
  <c r="H110" i="5"/>
  <c r="I110" i="5"/>
  <c r="G111" i="5"/>
  <c r="H111" i="5"/>
  <c r="J111" i="5"/>
  <c r="I111" i="5"/>
  <c r="M105" i="5"/>
  <c r="L105" i="5"/>
  <c r="N105" i="5"/>
  <c r="F105" i="5"/>
  <c r="F70" i="5"/>
  <c r="C5" i="2"/>
  <c r="D5" i="2" s="1"/>
  <c r="F71" i="5"/>
  <c r="C6" i="2"/>
  <c r="D6" i="2" s="1"/>
  <c r="F72" i="5"/>
  <c r="C7" i="2"/>
  <c r="D7" i="2" s="1"/>
  <c r="G12" i="5"/>
  <c r="E9" i="3" s="1"/>
  <c r="G73" i="5" s="1"/>
  <c r="J12" i="5"/>
  <c r="H9" i="3" s="1"/>
  <c r="J73" i="5" s="1"/>
  <c r="I12" i="5"/>
  <c r="G9" i="3" s="1"/>
  <c r="I73" i="5" s="1"/>
  <c r="H12" i="5"/>
  <c r="F9" i="3" s="1"/>
  <c r="H73" i="5" s="1"/>
  <c r="F73" i="5"/>
  <c r="C8" i="2"/>
  <c r="D8" i="2" s="1"/>
  <c r="F76" i="5"/>
  <c r="C11" i="2"/>
  <c r="D11" i="2" s="1"/>
  <c r="I17" i="5"/>
  <c r="G14" i="3" s="1"/>
  <c r="I78" i="5" s="1"/>
  <c r="G17" i="5"/>
  <c r="E14" i="3" s="1"/>
  <c r="G78" i="5" s="1"/>
  <c r="H17" i="5"/>
  <c r="F14" i="3" s="1"/>
  <c r="H78" i="5" s="1"/>
  <c r="F78" i="5"/>
  <c r="C13" i="2"/>
  <c r="D13" i="2" s="1"/>
  <c r="F79" i="5"/>
  <c r="C14" i="2"/>
  <c r="D14" i="2" s="1"/>
  <c r="G19" i="5"/>
  <c r="E16" i="3" s="1"/>
  <c r="G80" i="5" s="1"/>
  <c r="H19" i="5"/>
  <c r="F16" i="3" s="1"/>
  <c r="H80" i="5" s="1"/>
  <c r="F80" i="5"/>
  <c r="C15" i="2"/>
  <c r="D15" i="2" s="1"/>
  <c r="F81" i="5"/>
  <c r="C18" i="2"/>
  <c r="D18" i="2" s="1"/>
  <c r="F82" i="5"/>
  <c r="C19" i="2"/>
  <c r="D19" i="2" s="1"/>
  <c r="F83" i="5"/>
  <c r="C20" i="2"/>
  <c r="D20" i="2" s="1"/>
  <c r="F84" i="5"/>
  <c r="C21" i="2"/>
  <c r="D21" i="2" s="1"/>
  <c r="F87" i="5"/>
  <c r="C26" i="2"/>
  <c r="D26" i="2" s="1"/>
  <c r="F88" i="5"/>
  <c r="C27" i="2"/>
  <c r="D27" i="2" s="1"/>
  <c r="F89" i="5"/>
  <c r="C28" i="2"/>
  <c r="D28" i="2" s="1"/>
  <c r="F90" i="5"/>
  <c r="C29" i="2"/>
  <c r="D29" i="2" s="1"/>
  <c r="F91" i="5"/>
  <c r="C30" i="2"/>
  <c r="D30" i="2" s="1"/>
  <c r="J39" i="5"/>
  <c r="H35" i="3" s="1"/>
  <c r="J95" i="5" s="1"/>
  <c r="I39" i="5"/>
  <c r="G35" i="3" s="1"/>
  <c r="I95" i="5" s="1"/>
  <c r="L95" i="5"/>
  <c r="N95" i="5"/>
  <c r="M95" i="5"/>
  <c r="G39" i="5"/>
  <c r="E35" i="3" s="1"/>
  <c r="G95" i="5" s="1"/>
  <c r="H39" i="5"/>
  <c r="F35" i="3" s="1"/>
  <c r="H95" i="5" s="1"/>
  <c r="F96" i="5"/>
  <c r="G7" i="2"/>
  <c r="H7" i="2" s="1"/>
  <c r="F97" i="5"/>
  <c r="G8" i="2"/>
  <c r="H8" i="2" s="1"/>
  <c r="F102" i="5"/>
  <c r="G17" i="2"/>
  <c r="H17" i="2" s="1"/>
  <c r="F103" i="5"/>
  <c r="G28" i="2"/>
  <c r="H28" i="2" s="1"/>
  <c r="F77" i="19"/>
  <c r="Q77" i="19"/>
  <c r="E77" i="19"/>
  <c r="D77" i="19"/>
  <c r="C77" i="19"/>
  <c r="I77" i="19"/>
  <c r="J77" i="19"/>
  <c r="K77" i="19"/>
  <c r="L77" i="19"/>
  <c r="M77" i="19"/>
  <c r="N77" i="19"/>
  <c r="H77" i="19"/>
  <c r="O77" i="19"/>
  <c r="G77" i="19"/>
  <c r="A61" i="21"/>
  <c r="P77" i="19"/>
  <c r="D78" i="19"/>
  <c r="C78" i="19"/>
  <c r="Q78" i="19"/>
  <c r="P78" i="19"/>
  <c r="A62" i="21"/>
  <c r="O78" i="19"/>
  <c r="M78" i="19"/>
  <c r="L78" i="19"/>
  <c r="K78" i="19"/>
  <c r="J78" i="19"/>
  <c r="I78" i="19"/>
  <c r="H78" i="19"/>
  <c r="G78" i="19"/>
  <c r="F78" i="19"/>
  <c r="E78" i="19"/>
  <c r="N78" i="19"/>
  <c r="G79" i="19"/>
  <c r="Q79" i="19"/>
  <c r="C79" i="19"/>
  <c r="D79" i="19"/>
  <c r="E79" i="19"/>
  <c r="F79" i="19"/>
  <c r="H79" i="19"/>
  <c r="A63" i="21"/>
  <c r="I79" i="19"/>
  <c r="J79" i="19"/>
  <c r="K79" i="19"/>
  <c r="L79" i="19"/>
  <c r="M79" i="19"/>
  <c r="N79" i="19"/>
  <c r="O79" i="19"/>
  <c r="P79" i="19"/>
  <c r="H80" i="19"/>
  <c r="Q80" i="19"/>
  <c r="G80" i="19"/>
  <c r="E80" i="19"/>
  <c r="I80" i="19"/>
  <c r="J80" i="19"/>
  <c r="K80" i="19"/>
  <c r="L80" i="19"/>
  <c r="F80" i="19"/>
  <c r="A64" i="21"/>
  <c r="M80" i="19"/>
  <c r="N80" i="19"/>
  <c r="D80" i="19"/>
  <c r="C80" i="19"/>
  <c r="O80" i="19"/>
  <c r="P80" i="19"/>
  <c r="G81" i="19"/>
  <c r="C81" i="19"/>
  <c r="D81" i="19"/>
  <c r="E81" i="19"/>
  <c r="F81" i="19"/>
  <c r="Q81" i="19"/>
  <c r="P81" i="19"/>
  <c r="A65" i="21"/>
  <c r="O81" i="19"/>
  <c r="M81" i="19"/>
  <c r="L81" i="19"/>
  <c r="K81" i="19"/>
  <c r="J81" i="19"/>
  <c r="I81" i="19"/>
  <c r="H81" i="19"/>
  <c r="N81" i="19"/>
  <c r="Q82" i="19"/>
  <c r="A66" i="21"/>
  <c r="P82" i="19"/>
  <c r="O82" i="19"/>
  <c r="N82" i="19"/>
  <c r="M82" i="19"/>
  <c r="L82" i="19"/>
  <c r="K82" i="19"/>
  <c r="J82" i="19"/>
  <c r="I82" i="19"/>
  <c r="H82" i="19"/>
  <c r="G82" i="19"/>
  <c r="F82" i="19"/>
  <c r="E82" i="19"/>
  <c r="D82" i="19"/>
  <c r="C82" i="19"/>
  <c r="I83" i="19"/>
  <c r="A67" i="21"/>
  <c r="N83" i="19"/>
  <c r="O83" i="19"/>
  <c r="P83" i="19"/>
  <c r="Q83" i="19"/>
  <c r="K83" i="19"/>
  <c r="J83" i="19"/>
  <c r="L83" i="19"/>
  <c r="C83" i="19"/>
  <c r="H83" i="19"/>
  <c r="G83" i="19"/>
  <c r="F83" i="19"/>
  <c r="E83" i="19"/>
  <c r="D83" i="19"/>
  <c r="M83" i="19"/>
  <c r="I84" i="19"/>
  <c r="Q84" i="19"/>
  <c r="J84" i="19"/>
  <c r="P84" i="19"/>
  <c r="O84" i="19"/>
  <c r="H84" i="19"/>
  <c r="G84" i="19"/>
  <c r="F84" i="19"/>
  <c r="E84" i="19"/>
  <c r="D84" i="19"/>
  <c r="C84" i="19"/>
  <c r="N84" i="19"/>
  <c r="M84" i="19"/>
  <c r="L84" i="19"/>
  <c r="K84" i="19"/>
  <c r="A68" i="21"/>
  <c r="F69" i="16"/>
  <c r="G112" i="5"/>
  <c r="H112" i="5"/>
  <c r="I112" i="5"/>
  <c r="J112" i="5"/>
  <c r="H113" i="5"/>
  <c r="G113" i="5"/>
  <c r="J113" i="5"/>
  <c r="I113" i="5"/>
  <c r="H114" i="5"/>
  <c r="I114" i="5"/>
  <c r="J114" i="5"/>
  <c r="G114" i="5"/>
  <c r="G115" i="5"/>
  <c r="I115" i="5"/>
  <c r="J115" i="5"/>
  <c r="H115" i="5"/>
  <c r="J116" i="5"/>
  <c r="G116" i="5"/>
  <c r="H116" i="5"/>
  <c r="I116" i="5"/>
  <c r="G73" i="21" l="1"/>
  <c r="F73" i="21"/>
  <c r="G117" i="5"/>
  <c r="H117" i="5"/>
  <c r="I117" i="5"/>
  <c r="J117" i="5"/>
  <c r="J118" i="5"/>
  <c r="I118" i="5"/>
  <c r="G118" i="5"/>
  <c r="H118" i="5"/>
  <c r="I119" i="5"/>
  <c r="J119" i="5"/>
  <c r="G119" i="5"/>
  <c r="H119" i="5"/>
  <c r="J121" i="5"/>
  <c r="G121" i="5"/>
  <c r="H121" i="5"/>
  <c r="I121" i="5"/>
  <c r="G120" i="5"/>
  <c r="I120" i="5"/>
  <c r="J120" i="5"/>
  <c r="H120" i="5"/>
  <c r="J122" i="5"/>
  <c r="G122" i="5"/>
  <c r="H122" i="5"/>
  <c r="I123" i="5"/>
  <c r="H123" i="5"/>
  <c r="J123" i="5"/>
  <c r="G123" i="5"/>
  <c r="J124" i="5"/>
  <c r="G124" i="5"/>
  <c r="I124" i="5"/>
  <c r="H124" i="5"/>
  <c r="F85" i="19"/>
  <c r="C85" i="19"/>
  <c r="K85" i="19"/>
  <c r="N85" i="19"/>
  <c r="G85" i="19"/>
  <c r="Q85" i="19"/>
  <c r="D85" i="19"/>
  <c r="J85" i="19"/>
  <c r="M85" i="19"/>
  <c r="H85" i="19"/>
  <c r="E85" i="19"/>
  <c r="I85" i="19"/>
  <c r="L85" i="19"/>
  <c r="O85" i="19"/>
  <c r="P85" i="19"/>
</calcChain>
</file>

<file path=xl/sharedStrings.xml><?xml version="1.0" encoding="utf-8"?>
<sst xmlns="http://schemas.openxmlformats.org/spreadsheetml/2006/main" count="545" uniqueCount="341">
  <si>
    <t>LISTA de PRECIOS al PUBLICO   -   ARGENTINA</t>
  </si>
  <si>
    <t>NUTRICION INTERNA</t>
  </si>
  <si>
    <t>NUTRICION EXTERNA</t>
  </si>
  <si>
    <t>NUTRICION BASICA</t>
  </si>
  <si>
    <t>NUTRICION y CONTROL de PESO</t>
  </si>
  <si>
    <t>HERBAL ALOE</t>
  </si>
  <si>
    <t>NUTRICION ESPECIFICA</t>
  </si>
  <si>
    <t>CLUB de BIENESTAR</t>
  </si>
  <si>
    <t>Membresía Básica (Batido, Té y Aloe)</t>
  </si>
  <si>
    <t>Membresía Plus (Batido, Proteína, Té y Aloe)</t>
  </si>
  <si>
    <t xml:space="preserve"> LISTA DE PRECIOS  de ARGENTINA</t>
  </si>
  <si>
    <r>
      <rPr>
        <b/>
        <sz val="10"/>
        <color indexed="8"/>
        <rFont val="Arial"/>
        <family val="2"/>
      </rPr>
      <t>Puntos de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Volumen</t>
    </r>
  </si>
  <si>
    <r>
      <rPr>
        <b/>
        <sz val="10"/>
        <color indexed="8"/>
        <rFont val="Arial"/>
        <family val="2"/>
      </rPr>
      <t xml:space="preserve">Precio 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Público</t>
    </r>
  </si>
  <si>
    <t>No Categorizado</t>
  </si>
  <si>
    <t>Distribuidor</t>
  </si>
  <si>
    <t>Consultor Mayor</t>
  </si>
  <si>
    <t>Constructor de Éxito</t>
  </si>
  <si>
    <t>Mayorista</t>
  </si>
  <si>
    <t>Cant</t>
  </si>
  <si>
    <t>Precio de Lista</t>
  </si>
  <si>
    <t>Puntos</t>
  </si>
  <si>
    <t>Precio</t>
  </si>
  <si>
    <t>Volumen</t>
  </si>
  <si>
    <t>Batido Nutricional</t>
  </si>
  <si>
    <t>Proteína en Polvo ¡480 grs!!! ¡ARGENTINA!!!</t>
  </si>
  <si>
    <t>Herbalifeline (Omega 3)</t>
  </si>
  <si>
    <t>Xtra-Cal</t>
  </si>
  <si>
    <t xml:space="preserve">Precio </t>
  </si>
  <si>
    <t>Público</t>
  </si>
  <si>
    <t>* Los precios son aproximados, pueden variar dependiendo de: costo de flete, Ingresos Brutos locales y su Categorizacion Impositiva</t>
  </si>
  <si>
    <r>
      <rPr>
        <sz val="8"/>
        <color indexed="8"/>
        <rFont val="Arial"/>
        <family val="2"/>
      </rPr>
      <t xml:space="preserve">* Los descuentos del 25% al 50%, son calculados a partir de un </t>
    </r>
    <r>
      <rPr>
        <b/>
        <sz val="8"/>
        <color indexed="8"/>
        <rFont val="Arial"/>
        <family val="2"/>
      </rPr>
      <t>PRECIO BASE</t>
    </r>
    <r>
      <rPr>
        <sz val="8"/>
        <color indexed="8"/>
        <rFont val="Arial"/>
        <family val="2"/>
      </rPr>
      <t>, antes de aplicar los impuestos correspondientes.</t>
    </r>
    <r>
      <rPr>
        <b/>
        <sz val="8"/>
        <color indexed="8"/>
        <rFont val="Arial"/>
        <family val="2"/>
      </rPr>
      <t xml:space="preserve"> NO</t>
    </r>
    <r>
      <rPr>
        <sz val="8"/>
        <color indexed="8"/>
        <rFont val="Arial"/>
        <family val="2"/>
      </rPr>
      <t xml:space="preserve"> del</t>
    </r>
    <r>
      <rPr>
        <b/>
        <sz val="8"/>
        <color indexed="8"/>
        <rFont val="Arial"/>
        <family val="2"/>
      </rPr>
      <t xml:space="preserve"> PRECIO PUBLICO</t>
    </r>
  </si>
  <si>
    <t>Valido a partir del:</t>
  </si>
  <si>
    <t>Situación Fiscal</t>
  </si>
  <si>
    <t>Tipo de Envío</t>
  </si>
  <si>
    <t>Seleccione los Productos</t>
  </si>
  <si>
    <t>Cantidad</t>
  </si>
  <si>
    <t xml:space="preserve">PV </t>
  </si>
  <si>
    <t>Precio Público</t>
  </si>
  <si>
    <t>Proteína en Polvo (480gr)</t>
  </si>
  <si>
    <t>Herbal Aloe Concentrado</t>
  </si>
  <si>
    <t xml:space="preserve"> </t>
  </si>
  <si>
    <t>TOTAL</t>
  </si>
  <si>
    <t>AHORRO - GANANCIA</t>
  </si>
  <si>
    <t>Complejo Multivitamínico</t>
  </si>
  <si>
    <t>Fibra Activa - Sabor Manzana</t>
  </si>
  <si>
    <t>Limpiador relajante de Aloe</t>
  </si>
  <si>
    <t>Limpiador cítrico para la piel</t>
  </si>
  <si>
    <t>Mascarilla Purificadora de Arcilla con Menta</t>
  </si>
  <si>
    <t>Exfoliante Instantáneo con Arándanos</t>
  </si>
  <si>
    <t>Serum Reductor de Líneas</t>
  </si>
  <si>
    <t>Crema Humectante Protectora de Día FPS 30</t>
  </si>
  <si>
    <t>Tonificador Energizante de Hierbas</t>
  </si>
  <si>
    <t>Gel refrescante corporal</t>
  </si>
  <si>
    <t>Crema para manos y cuerpo</t>
  </si>
  <si>
    <t>Shampoo / Acondicionador</t>
  </si>
  <si>
    <t>Tipo de Envio</t>
  </si>
  <si>
    <t>Impuestos Nacionales+Regionales</t>
  </si>
  <si>
    <t>Retiro Centro de Entrega</t>
  </si>
  <si>
    <t>Costo de Envío</t>
  </si>
  <si>
    <t>Monotributista</t>
  </si>
  <si>
    <t>Responsable Inscripto</t>
  </si>
  <si>
    <t>IVA Exento</t>
  </si>
  <si>
    <t>Impuestos</t>
  </si>
  <si>
    <t xml:space="preserve">factor IVA 21% + IIBB </t>
  </si>
  <si>
    <t>Precio Publico</t>
  </si>
  <si>
    <t>factor IVA 31.5% + IIBB</t>
  </si>
  <si>
    <t xml:space="preserve">Puntos </t>
  </si>
  <si>
    <t>público sin redondear</t>
  </si>
  <si>
    <t>redondeado</t>
  </si>
  <si>
    <t>Ajustado</t>
  </si>
  <si>
    <t>Lista</t>
  </si>
  <si>
    <t xml:space="preserve">   </t>
  </si>
  <si>
    <t xml:space="preserve">Batido Nutricional </t>
  </si>
  <si>
    <t>Proteína en Polvo (PPP)</t>
  </si>
  <si>
    <t>Recargo Costo minimo de envío</t>
  </si>
  <si>
    <t>NUEVA LÍNEA SKIN</t>
  </si>
  <si>
    <t>-</t>
  </si>
  <si>
    <t>Membresia / Plus</t>
  </si>
  <si>
    <t>LITERATURA</t>
  </si>
  <si>
    <r>
      <rPr>
        <b/>
        <sz val="10"/>
        <color indexed="8"/>
        <rFont val="Arial"/>
        <family val="2"/>
      </rPr>
      <t xml:space="preserve"> Bolsas Plásticas</t>
    </r>
    <r>
      <rPr>
        <sz val="10"/>
        <color indexed="8"/>
        <rFont val="Arial"/>
        <family val="2"/>
      </rPr>
      <t xml:space="preserve"> - Pequeñas</t>
    </r>
  </si>
  <si>
    <r>
      <rPr>
        <b/>
        <sz val="10"/>
        <color indexed="8"/>
        <rFont val="Arial"/>
        <family val="2"/>
      </rPr>
      <t xml:space="preserve"> Bolsas Plásticas</t>
    </r>
    <r>
      <rPr>
        <sz val="10"/>
        <color indexed="8"/>
        <rFont val="Arial"/>
        <family val="2"/>
      </rPr>
      <t xml:space="preserve"> - Grandes</t>
    </r>
  </si>
  <si>
    <t xml:space="preserve">FOLLETOS </t>
  </si>
  <si>
    <t>Manual de la Oportunidad de Negocio</t>
  </si>
  <si>
    <t>Catálogo de Productos x 10 unidades</t>
  </si>
  <si>
    <t>Catálogo de Productos x 20 unidades</t>
  </si>
  <si>
    <t>Catálogo de Productos x 50 unidades</t>
  </si>
  <si>
    <t>Invitaciones - Club del Bienestar</t>
  </si>
  <si>
    <t>Folleto Desayuno Saludable</t>
  </si>
  <si>
    <t>Libro de Presentación</t>
  </si>
  <si>
    <t>PROMOCIÓN</t>
  </si>
  <si>
    <t>Pines, Botones, Tableteros, Cuchara, etc.</t>
  </si>
  <si>
    <r>
      <rPr>
        <b/>
        <sz val="10"/>
        <color indexed="8"/>
        <rFont val="Arial"/>
        <family val="2"/>
      </rPr>
      <t>Botón</t>
    </r>
    <r>
      <rPr>
        <sz val="10"/>
        <color indexed="8"/>
        <rFont val="Arial"/>
        <family val="2"/>
      </rPr>
      <t xml:space="preserve"> - Desayuno Saludable - "Empezá bien el día" </t>
    </r>
  </si>
  <si>
    <t>Maletín</t>
  </si>
  <si>
    <t>Selección de Productos</t>
  </si>
  <si>
    <t>0</t>
  </si>
  <si>
    <t>PV</t>
  </si>
  <si>
    <t>Precio de lista</t>
  </si>
  <si>
    <r>
      <rPr>
        <b/>
        <sz val="14"/>
        <color indexed="12"/>
        <rFont val="Arial"/>
        <family val="2"/>
      </rPr>
      <t xml:space="preserve">LISTA DE PRECIOS DE PRODUCTOS,
</t>
    </r>
    <r>
      <rPr>
        <b/>
        <sz val="14"/>
        <color indexed="12"/>
        <rFont val="Arial"/>
        <family val="2"/>
      </rPr>
      <t xml:space="preserve">ARTICULOS DE PROMOCION Y LITERATURA
</t>
    </r>
    <r>
      <rPr>
        <b/>
        <sz val="12"/>
        <color indexed="12"/>
        <rFont val="Arial"/>
        <family val="2"/>
      </rPr>
      <t>ARGENTINA - Asociado Independiente</t>
    </r>
  </si>
  <si>
    <t>Herbalife International Argentina  S.A.</t>
  </si>
  <si>
    <t>Debenedetti 3895</t>
  </si>
  <si>
    <t xml:space="preserve">(54 -11) 4711-8500 </t>
  </si>
  <si>
    <t>(B1636EJW) Olivos - Vicente López</t>
  </si>
  <si>
    <t>0810-666-HRBL (4725)</t>
  </si>
  <si>
    <t xml:space="preserve">Lunes a viernes 8:30 a 17:30hs. Sábados 8:30 a 12:30hs.  </t>
  </si>
  <si>
    <t xml:space="preserve">     Pedidos por Internet www.myherbalife.com las 24 hs.</t>
  </si>
  <si>
    <t>Precio al por Mayor</t>
  </si>
  <si>
    <t xml:space="preserve">     Departamento de Pedidos: PedidosArgentina@herbalife.com</t>
  </si>
  <si>
    <t>Asocia-
do</t>
  </si>
  <si>
    <t>Const. del Éxito</t>
  </si>
  <si>
    <t>No. Stock</t>
  </si>
  <si>
    <t>Nombre del Producto</t>
  </si>
  <si>
    <t>Puntos de Volumen</t>
  </si>
  <si>
    <t>Precio Ajustado</t>
  </si>
  <si>
    <t>25%</t>
  </si>
  <si>
    <t>35%</t>
  </si>
  <si>
    <t>42%</t>
  </si>
  <si>
    <t>50%</t>
  </si>
  <si>
    <t>PRODUCTOS NUTRICIONALES</t>
  </si>
  <si>
    <r>
      <rPr>
        <sz val="10"/>
        <color indexed="8"/>
        <rFont val="Arial"/>
        <family val="2"/>
      </rPr>
      <t xml:space="preserve">Formula 1 Batido Nutricional Proteico - </t>
    </r>
    <r>
      <rPr>
        <b/>
        <sz val="10"/>
        <color indexed="8"/>
        <rFont val="Arial"/>
        <family val="2"/>
      </rPr>
      <t>Vainilla</t>
    </r>
    <r>
      <rPr>
        <sz val="10"/>
        <color indexed="8"/>
        <rFont val="Arial"/>
        <family val="2"/>
      </rPr>
      <t xml:space="preserve"> </t>
    </r>
  </si>
  <si>
    <r>
      <rPr>
        <sz val="10"/>
        <color indexed="8"/>
        <rFont val="Arial"/>
        <family val="2"/>
      </rPr>
      <t xml:space="preserve">Formula 1 Batido Nutricional Proteico - </t>
    </r>
    <r>
      <rPr>
        <b/>
        <sz val="10"/>
        <color indexed="8"/>
        <rFont val="Arial"/>
        <family val="2"/>
      </rPr>
      <t>Chocolate</t>
    </r>
  </si>
  <si>
    <r>
      <rPr>
        <sz val="10"/>
        <color indexed="8"/>
        <rFont val="Arial"/>
        <family val="2"/>
      </rPr>
      <t xml:space="preserve">Nutritional Shake Mix - </t>
    </r>
    <r>
      <rPr>
        <b/>
        <sz val="10"/>
        <color indexed="8"/>
        <rFont val="Arial"/>
        <family val="2"/>
      </rPr>
      <t>Cookies and Cream</t>
    </r>
  </si>
  <si>
    <r>
      <rPr>
        <sz val="10"/>
        <color indexed="8"/>
        <rFont val="Arial"/>
        <family val="2"/>
      </rPr>
      <t xml:space="preserve">Formula 1 Batido Nutricional - </t>
    </r>
    <r>
      <rPr>
        <b/>
        <sz val="10"/>
        <color indexed="8"/>
        <rFont val="Arial"/>
        <family val="2"/>
      </rPr>
      <t>Fresa</t>
    </r>
  </si>
  <si>
    <r>
      <rPr>
        <sz val="10"/>
        <color indexed="8"/>
        <rFont val="Arial"/>
        <family val="2"/>
      </rPr>
      <t xml:space="preserve">Formula 1 Batido Nutricional - </t>
    </r>
    <r>
      <rPr>
        <b/>
        <sz val="10"/>
        <color indexed="8"/>
        <rFont val="Arial"/>
        <family val="2"/>
      </rPr>
      <t>Dulce de Leche</t>
    </r>
  </si>
  <si>
    <r>
      <rPr>
        <b/>
        <sz val="10"/>
        <color indexed="8"/>
        <rFont val="Arial"/>
        <family val="2"/>
      </rPr>
      <t xml:space="preserve">Proteína Personalizada en Polvo </t>
    </r>
    <r>
      <rPr>
        <sz val="10"/>
        <color indexed="8"/>
        <rFont val="Arial"/>
        <family val="2"/>
      </rPr>
      <t xml:space="preserve">- 480 gr </t>
    </r>
  </si>
  <si>
    <r>
      <rPr>
        <sz val="10"/>
        <color indexed="8"/>
        <rFont val="Arial"/>
        <family val="2"/>
      </rPr>
      <t>Concentrado de Aloe Vera</t>
    </r>
    <r>
      <rPr>
        <b/>
        <sz val="10"/>
        <color indexed="8"/>
        <rFont val="Arial"/>
        <family val="2"/>
      </rPr>
      <t xml:space="preserve"> - Original</t>
    </r>
  </si>
  <si>
    <r>
      <rPr>
        <sz val="10"/>
        <color indexed="8"/>
        <rFont val="Arial"/>
        <family val="2"/>
      </rPr>
      <t>Concentrado de Aloe Vera</t>
    </r>
    <r>
      <rPr>
        <b/>
        <sz val="10"/>
        <color indexed="8"/>
        <rFont val="Arial"/>
        <family val="2"/>
      </rPr>
      <t xml:space="preserve"> - Mango</t>
    </r>
  </si>
  <si>
    <t xml:space="preserve"> Xtra-Cal Advanced</t>
  </si>
  <si>
    <t xml:space="preserve"> Herbalifeline</t>
  </si>
  <si>
    <r>
      <rPr>
        <sz val="10"/>
        <color indexed="8"/>
        <rFont val="Arial"/>
        <family val="2"/>
      </rPr>
      <t xml:space="preserve">F2 </t>
    </r>
    <r>
      <rPr>
        <b/>
        <sz val="10"/>
        <color indexed="8"/>
        <rFont val="Arial"/>
        <family val="2"/>
      </rPr>
      <t>Multivitamínico</t>
    </r>
  </si>
  <si>
    <r>
      <rPr>
        <sz val="10"/>
        <color indexed="8"/>
        <rFont val="Arial"/>
        <family val="2"/>
      </rPr>
      <t xml:space="preserve"> Té </t>
    </r>
    <r>
      <rPr>
        <b/>
        <sz val="10"/>
        <color indexed="8"/>
        <rFont val="Arial"/>
        <family val="2"/>
      </rPr>
      <t>N.R.G.</t>
    </r>
  </si>
  <si>
    <t>BELLEZA Y NUTRICIÓN EXTERNA</t>
  </si>
  <si>
    <t>SKIN - Limpiador Relajante de Aloe</t>
  </si>
  <si>
    <t>SKIN - Limpiador Cítrico para la Piel</t>
  </si>
  <si>
    <t>SKIN - Mascarilla Purificadora de Arcilla con Menta</t>
  </si>
  <si>
    <t>SKIN - Exfoliante Instantáneo con Arándanos</t>
  </si>
  <si>
    <t>SKIN - Sérum Reductor de Líneas</t>
  </si>
  <si>
    <t>SKIN - Crema Humectante Protectora de Día FPS 30</t>
  </si>
  <si>
    <t>SKIN - Tonificador Energizante de Hierbas</t>
  </si>
  <si>
    <r>
      <rPr>
        <sz val="10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Herbal Aloe</t>
    </r>
    <r>
      <rPr>
        <sz val="10"/>
        <color indexed="8"/>
        <rFont val="Arial"/>
        <family val="2"/>
      </rPr>
      <t xml:space="preserve"> - </t>
    </r>
    <r>
      <rPr>
        <b/>
        <sz val="10"/>
        <color indexed="8"/>
        <rFont val="Arial"/>
        <family val="2"/>
      </rPr>
      <t>Gel refrescante corporal</t>
    </r>
  </si>
  <si>
    <r>
      <rPr>
        <sz val="10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Herbal Aloe</t>
    </r>
    <r>
      <rPr>
        <sz val="10"/>
        <color indexed="8"/>
        <rFont val="Arial"/>
        <family val="2"/>
      </rPr>
      <t xml:space="preserve"> - C</t>
    </r>
    <r>
      <rPr>
        <b/>
        <sz val="10"/>
        <color indexed="8"/>
        <rFont val="Arial"/>
        <family val="2"/>
      </rPr>
      <t>rema para manos y cuerpo</t>
    </r>
  </si>
  <si>
    <r>
      <rPr>
        <sz val="10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Herbal Aloe</t>
    </r>
    <r>
      <rPr>
        <sz val="10"/>
        <color indexed="8"/>
        <rFont val="Arial"/>
        <family val="2"/>
      </rPr>
      <t xml:space="preserve"> - </t>
    </r>
    <r>
      <rPr>
        <b/>
        <sz val="10"/>
        <color indexed="8"/>
        <rFont val="Arial"/>
        <family val="2"/>
      </rPr>
      <t>Shampoo Fortificante</t>
    </r>
  </si>
  <si>
    <r>
      <rPr>
        <sz val="10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Herbal Aloe</t>
    </r>
    <r>
      <rPr>
        <sz val="10"/>
        <color indexed="8"/>
        <rFont val="Arial"/>
        <family val="2"/>
      </rPr>
      <t xml:space="preserve"> - </t>
    </r>
    <r>
      <rPr>
        <b/>
        <sz val="10"/>
        <color indexed="8"/>
        <rFont val="Arial"/>
        <family val="2"/>
      </rPr>
      <t>Acondicionador Fortificante</t>
    </r>
  </si>
  <si>
    <t>PROMOCIONES</t>
  </si>
  <si>
    <t>U285</t>
  </si>
  <si>
    <r>
      <rPr>
        <b/>
        <sz val="10"/>
        <color indexed="8"/>
        <rFont val="Arial"/>
        <family val="2"/>
      </rPr>
      <t>Promo Noviembre</t>
    </r>
    <r>
      <rPr>
        <sz val="10"/>
        <color indexed="8"/>
        <rFont val="Arial"/>
        <family val="2"/>
      </rPr>
      <t xml:space="preserve"> (Perfume woman + Radiant C spray instantáneo + taza de regalo)</t>
    </r>
  </si>
  <si>
    <t>CAJA INTERNACIONAL DE ASOCIADO / CUOTAS DE PROCESAMIENTO ANUAL / VARIOS</t>
  </si>
  <si>
    <t>Manual de la Carrera</t>
  </si>
  <si>
    <r>
      <rPr>
        <b/>
        <sz val="10"/>
        <color indexed="8"/>
        <rFont val="Arial"/>
        <family val="2"/>
      </rPr>
      <t>Revista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>Vida Saludable</t>
    </r>
  </si>
  <si>
    <t>N375</t>
  </si>
  <si>
    <t>Libro de Ingredientes</t>
  </si>
  <si>
    <t>N376</t>
  </si>
  <si>
    <t>Posters de Productos</t>
  </si>
  <si>
    <t>N377</t>
  </si>
  <si>
    <t>Planeador Alimenticio</t>
  </si>
  <si>
    <t>N378</t>
  </si>
  <si>
    <t>Discurso del Elevador</t>
  </si>
  <si>
    <t>N379</t>
  </si>
  <si>
    <t>Poster "Todo sobre el Batido</t>
  </si>
  <si>
    <t>Folleto "Promoción Maravilla"</t>
  </si>
  <si>
    <t>P768</t>
  </si>
  <si>
    <t>Folleto "Extravaganza"</t>
  </si>
  <si>
    <r>
      <rPr>
        <b/>
        <sz val="10"/>
        <color indexed="8"/>
        <rFont val="Arial"/>
        <family val="2"/>
      </rPr>
      <t>DVD</t>
    </r>
    <r>
      <rPr>
        <sz val="10"/>
        <color indexed="8"/>
        <rFont val="Arial"/>
        <family val="2"/>
      </rPr>
      <t xml:space="preserve"> "Mark Hughes"</t>
    </r>
  </si>
  <si>
    <t>367A</t>
  </si>
  <si>
    <t>Botón - Yo Amo Herbalife</t>
  </si>
  <si>
    <t>592A</t>
  </si>
  <si>
    <t>Botón - Herbalife Nutrición</t>
  </si>
  <si>
    <t>593A</t>
  </si>
  <si>
    <t>Botón - Ponete en Forma</t>
  </si>
  <si>
    <t>INDUMENTARIA</t>
  </si>
  <si>
    <t>Camperas, Remeras, Camisas, etc.</t>
  </si>
  <si>
    <t>TEMPORADA OTOÑO/INVIERNO 2015</t>
  </si>
  <si>
    <t>K219</t>
  </si>
  <si>
    <t>Remera Manga Larga Mujer - Lila - Talle S</t>
  </si>
  <si>
    <t>K220</t>
  </si>
  <si>
    <t>Remera Manga Larga Mujer - Lila - Talle M</t>
  </si>
  <si>
    <t>K221</t>
  </si>
  <si>
    <t>Remera Manga Larga Mujer - Lila - Talle L</t>
  </si>
  <si>
    <t>K222</t>
  </si>
  <si>
    <t>Remera Manga Larga Mujer - Lila - Talle XL</t>
  </si>
  <si>
    <t>K223</t>
  </si>
  <si>
    <t>Remera Manga Larga Mujer - Negra - Talle S</t>
  </si>
  <si>
    <t>K224</t>
  </si>
  <si>
    <t>Remera Manga Larga Mujer - Negra - Talle M</t>
  </si>
  <si>
    <t>K225</t>
  </si>
  <si>
    <t>Remera Manga Larga Mujer - Negra - Talle L</t>
  </si>
  <si>
    <t>K226</t>
  </si>
  <si>
    <t>Remera Manga Larga Mujer - Negra - Talle XL</t>
  </si>
  <si>
    <t>K243</t>
  </si>
  <si>
    <t>Remera Manga Larga Hombre - Azul - Talle S</t>
  </si>
  <si>
    <t>K244</t>
  </si>
  <si>
    <t>Remera Manga Larga Hombre - Azul - Talle M</t>
  </si>
  <si>
    <t>K245</t>
  </si>
  <si>
    <t>Remera Manga Larga Hombre - Azul - Talle L</t>
  </si>
  <si>
    <t>K246</t>
  </si>
  <si>
    <t>Remera Manga Larga Hombre - Azul - Talle XL</t>
  </si>
  <si>
    <t>K247</t>
  </si>
  <si>
    <t>Remera Manga Larga Hombre - Negra - Talle S</t>
  </si>
  <si>
    <t>K248</t>
  </si>
  <si>
    <t>Remera Manga Larga Hombre - Negra - Talle M</t>
  </si>
  <si>
    <t>K249</t>
  </si>
  <si>
    <t>Remera Manga Larga Hombre - Negra - Talle L</t>
  </si>
  <si>
    <t>K250</t>
  </si>
  <si>
    <t>Remera Manga Larga Hombre - Negra - Talle XL</t>
  </si>
  <si>
    <t>K235</t>
  </si>
  <si>
    <t>Sweater Mujer - Talle S</t>
  </si>
  <si>
    <t>K236</t>
  </si>
  <si>
    <t>Sweater Mujer - Talle M</t>
  </si>
  <si>
    <t>K237</t>
  </si>
  <si>
    <t>Sweater Mujer - Talle L</t>
  </si>
  <si>
    <t>K238</t>
  </si>
  <si>
    <t>Sweater Mujer - Talle XL</t>
  </si>
  <si>
    <t>K259</t>
  </si>
  <si>
    <t>Sweater Hombre - Talle S</t>
  </si>
  <si>
    <t>K260</t>
  </si>
  <si>
    <t>Sweater Hombre - Talle M</t>
  </si>
  <si>
    <t>K261</t>
  </si>
  <si>
    <t>Sweater Hombre - Talle L</t>
  </si>
  <si>
    <t>K262</t>
  </si>
  <si>
    <t>Sweater Hombre - Talle XL</t>
  </si>
  <si>
    <t>K227</t>
  </si>
  <si>
    <t>Buzo con Cierre y Capucha Gris Claro - Mujer - Talle S</t>
  </si>
  <si>
    <t>K228</t>
  </si>
  <si>
    <t>Buzo con Cierre y Capucha Gris Claro - Mujer - Talle M</t>
  </si>
  <si>
    <t>K229</t>
  </si>
  <si>
    <t>Buzo con Cierre y Capucha Gris Claro - Mujer - Talle L</t>
  </si>
  <si>
    <t>K230</t>
  </si>
  <si>
    <t>Buzo con Cierre y Capucha Gris Claro - Mujer - Talle XL</t>
  </si>
  <si>
    <t>K231</t>
  </si>
  <si>
    <t>Buzo con Cierre y Capucha Gris Oscuro - Mujer - Talle S</t>
  </si>
  <si>
    <t>K232</t>
  </si>
  <si>
    <t>Buzo con Cierre y Capucha Gris Oscuro - Mujer - Talle M</t>
  </si>
  <si>
    <t>K233</t>
  </si>
  <si>
    <t>Buzo con Cierre y Capucha Gris Oscuro - Mujer - Talle L</t>
  </si>
  <si>
    <t>K234</t>
  </si>
  <si>
    <t>Buzo con Cierre y Capucha Gris Oscuro - Mujer - Talle XL</t>
  </si>
  <si>
    <t>K251</t>
  </si>
  <si>
    <t>Buzo con Cierre y Capucha Gris Claro - Hombre - Talle S</t>
  </si>
  <si>
    <t>K252</t>
  </si>
  <si>
    <t>Buzo con Cierre y Capucha Gris Claro - Hombre - Talle M</t>
  </si>
  <si>
    <t>K253</t>
  </si>
  <si>
    <t>Buzo con Cierre y Capucha Gris Claro - Hombre - Talle L</t>
  </si>
  <si>
    <t>K254</t>
  </si>
  <si>
    <t>Buzo con Cierre y Capucha Gris Claro - Hombre - Talle XL</t>
  </si>
  <si>
    <t>K255</t>
  </si>
  <si>
    <t>Buzo con Cierre y Capucha Gris Oscuro - Hombre - Talle S</t>
  </si>
  <si>
    <t>K256</t>
  </si>
  <si>
    <t>Buzo con Cierre y Capucha Gris Oscuro - Hombre - Talle M</t>
  </si>
  <si>
    <t>K257</t>
  </si>
  <si>
    <t>Buzo con Cierre y Capucha Gris Oscuro - Hombre - Talle L</t>
  </si>
  <si>
    <t>K258</t>
  </si>
  <si>
    <t>Buzo con Cierre y Capucha Gris Oscuro - Hombre - Talle XL</t>
  </si>
  <si>
    <t>Ropa deportiva</t>
  </si>
  <si>
    <t>Valido a Partir del:</t>
  </si>
  <si>
    <t>VARIOS</t>
  </si>
  <si>
    <t>FOLLETOS</t>
  </si>
  <si>
    <t>Puntos de
Volumen</t>
  </si>
  <si>
    <t>Precio 
Asociado</t>
  </si>
  <si>
    <r>
      <t xml:space="preserve">* Los precios son calculados a partir de un </t>
    </r>
    <r>
      <rPr>
        <b/>
        <sz val="8"/>
        <color indexed="8"/>
        <rFont val="Arial"/>
        <family val="2"/>
      </rPr>
      <t>PRECIO BASE</t>
    </r>
    <r>
      <rPr>
        <sz val="8"/>
        <color indexed="8"/>
        <rFont val="Arial"/>
        <family val="2"/>
      </rPr>
      <t>, antes de aplicar los impuestos correspondientes.</t>
    </r>
    <r>
      <rPr>
        <b/>
        <sz val="8"/>
        <color indexed="8"/>
        <rFont val="Arial"/>
        <family val="2"/>
      </rPr>
      <t xml:space="preserve"> NO</t>
    </r>
    <r>
      <rPr>
        <sz val="8"/>
        <color indexed="8"/>
        <rFont val="Arial"/>
        <family val="2"/>
      </rPr>
      <t xml:space="preserve"> del</t>
    </r>
    <r>
      <rPr>
        <b/>
        <sz val="8"/>
        <color indexed="8"/>
        <rFont val="Arial"/>
        <family val="2"/>
      </rPr>
      <t xml:space="preserve"> PRECIO PUBLICO</t>
    </r>
  </si>
  <si>
    <t>Precio Asociado</t>
  </si>
  <si>
    <t>Cuchara Medidora x 10 unidades</t>
  </si>
  <si>
    <t>CALCULADOR DE PEDIDOS</t>
  </si>
  <si>
    <t>Código 
SKU</t>
  </si>
  <si>
    <t>Código
SKU</t>
  </si>
  <si>
    <t>Cuchara Medidora x 1 unidad</t>
  </si>
  <si>
    <t>Batidora Manual (Shaker) x 1 unidad</t>
  </si>
  <si>
    <t>IIBB 6,5%</t>
  </si>
  <si>
    <t>IIBB 3%</t>
  </si>
  <si>
    <t>IIBB 3,5%</t>
  </si>
  <si>
    <t>Herbalife 24 CR7 Drive - Acai</t>
  </si>
  <si>
    <t>CR7 DRIVE - ACAI</t>
  </si>
  <si>
    <t>IIBB 6,75%</t>
  </si>
  <si>
    <t>Barra de Proteina - Vainilla Almendra</t>
  </si>
  <si>
    <t>Barra de Proteínas Deluxe (caja x 14)</t>
  </si>
  <si>
    <t>Barra de Proteina - Vainilla Almendra (caja x 14)</t>
  </si>
  <si>
    <t>NOTA: De retirar en Sucursal de Buspack o Correo Argentino se sumaran al importe total del pedido</t>
  </si>
  <si>
    <t>Bebida de Colágeno - Collagen Bauty Drink</t>
  </si>
  <si>
    <t>Fórmula 1 Nutri Soup - Pollo y vegetales</t>
  </si>
  <si>
    <r>
      <rPr>
        <sz val="10"/>
        <color indexed="8"/>
        <rFont val="Arial"/>
      </rPr>
      <t xml:space="preserve"> Herbal Tea Concentrate - </t>
    </r>
    <r>
      <rPr>
        <b/>
        <sz val="10"/>
        <color indexed="8"/>
        <rFont val="Arial"/>
        <family val="2"/>
      </rPr>
      <t>Bebida Instantánea- Chai- 51g</t>
    </r>
  </si>
  <si>
    <r>
      <rPr>
        <sz val="10"/>
        <color indexed="8"/>
        <rFont val="Arial"/>
        <family val="2"/>
      </rPr>
      <t xml:space="preserve"> Herbal Concentrate - </t>
    </r>
    <r>
      <rPr>
        <b/>
        <sz val="10"/>
        <color indexed="8"/>
        <rFont val="Arial"/>
        <family val="2"/>
      </rPr>
      <t>Bebida Instantánea- Limón-51g</t>
    </r>
  </si>
  <si>
    <r>
      <rPr>
        <sz val="10"/>
        <color indexed="8"/>
        <rFont val="Arial"/>
        <family val="2"/>
      </rPr>
      <t xml:space="preserve"> Herbal Concentrate - </t>
    </r>
    <r>
      <rPr>
        <b/>
        <sz val="10"/>
        <color indexed="8"/>
        <rFont val="Arial"/>
        <family val="2"/>
      </rPr>
      <t>Bebida Instantánea - Original -102gr</t>
    </r>
  </si>
  <si>
    <t>Tabletero Pequeño Verde</t>
  </si>
  <si>
    <t>Te Herbal Concentrado Limon-Chai 51g</t>
  </si>
  <si>
    <t>Te Herbal Concentrado Original 102g</t>
  </si>
  <si>
    <t>Te Herbal Concentrado 102g (Original)</t>
  </si>
  <si>
    <t>Te Herbal Concentrado  51g (Limon - Chai)</t>
  </si>
  <si>
    <t xml:space="preserve">PDM Protein Drink Mix - Vainilla </t>
  </si>
  <si>
    <t>093K</t>
  </si>
  <si>
    <t>Beverage Mix</t>
  </si>
  <si>
    <t>Ajuste Simplificación</t>
  </si>
  <si>
    <t>Envío a Domicilio</t>
  </si>
  <si>
    <t>Retiro Buspack</t>
  </si>
  <si>
    <t>045k</t>
  </si>
  <si>
    <r>
      <rPr>
        <sz val="10"/>
        <color indexed="8"/>
        <rFont val="Arial"/>
        <family val="2"/>
      </rPr>
      <t xml:space="preserve">Formula 1 Batido Nutricional - </t>
    </r>
    <r>
      <rPr>
        <b/>
        <sz val="10"/>
        <color indexed="8"/>
        <rFont val="Arial"/>
        <family val="2"/>
      </rPr>
      <t>Durazno</t>
    </r>
  </si>
  <si>
    <r>
      <rPr>
        <sz val="10"/>
        <color indexed="8"/>
        <rFont val="Arial"/>
        <family val="2"/>
      </rPr>
      <t xml:space="preserve">Formula 1 Batido Nutricional - </t>
    </r>
    <r>
      <rPr>
        <b/>
        <sz val="10"/>
        <color indexed="8"/>
        <rFont val="Arial"/>
        <family val="2"/>
      </rPr>
      <t>Banana Caramelo</t>
    </r>
  </si>
  <si>
    <t>Kit Skin</t>
  </si>
  <si>
    <t>N269</t>
  </si>
  <si>
    <t xml:space="preserve">Tallimetro Samantha Clayton </t>
  </si>
  <si>
    <t>Poster Mark</t>
  </si>
  <si>
    <t>Botón - Trabaja desde casa</t>
  </si>
  <si>
    <t>I218</t>
  </si>
  <si>
    <t>Botón- Controlá tu peso</t>
  </si>
  <si>
    <t>040K</t>
  </si>
  <si>
    <t>Crocante de Proteina - Sabor Chocolate - 150g</t>
  </si>
  <si>
    <t>Cuota de Procesamiento Anual -  Supervisor</t>
  </si>
  <si>
    <t>Cuota de Procesamiento Anual - Distribuidor Independiente</t>
  </si>
  <si>
    <t>Cuota de Procesamiento Anual - Cliente Preferente</t>
  </si>
  <si>
    <t>N990</t>
  </si>
  <si>
    <t>Kit de Registro Distribuidor Independiente</t>
  </si>
  <si>
    <t>Kit de Conversión a Distribuidor Independiente</t>
  </si>
  <si>
    <t>Kit Cliente Preferente</t>
  </si>
  <si>
    <t>H258</t>
  </si>
  <si>
    <t>H272</t>
  </si>
  <si>
    <t>H260</t>
  </si>
  <si>
    <t>Shaker - Vaso Mezclador</t>
  </si>
  <si>
    <t>295A</t>
  </si>
  <si>
    <t>H24 REBUILD STRENGTH CHOCOLATE</t>
  </si>
  <si>
    <t>Concentrado de Aloe Vera - Uva</t>
  </si>
  <si>
    <t>600L</t>
  </si>
  <si>
    <t>Bolsas Compostable - Set de 10</t>
  </si>
  <si>
    <t>238K</t>
  </si>
  <si>
    <t>Golden Beverage</t>
  </si>
  <si>
    <t>Té N.R.G. Guarana</t>
  </si>
  <si>
    <t>Distribuidores</t>
  </si>
  <si>
    <t>Cliente Preferente</t>
  </si>
  <si>
    <t>Consumidor Final</t>
  </si>
  <si>
    <t>Nivel Bronce</t>
  </si>
  <si>
    <t>Nivel Plata</t>
  </si>
  <si>
    <t>Nivel Oro</t>
  </si>
  <si>
    <t>Beta Glucanor</t>
  </si>
  <si>
    <t>TOTAL 
(IVA INCLUIDO)</t>
  </si>
  <si>
    <t>SUBTOTAL (+ IVA)</t>
  </si>
  <si>
    <t>Liftoff - Granada y Frutilla (30 Sticks)</t>
  </si>
  <si>
    <t>208K</t>
  </si>
  <si>
    <t>386K</t>
  </si>
  <si>
    <t>H24 CREATINA PREMIUM</t>
  </si>
  <si>
    <t>313K</t>
  </si>
  <si>
    <t>Nutri Muffin</t>
  </si>
  <si>
    <t>337K</t>
  </si>
  <si>
    <t>Fibra Activa - Sabor Guayaba</t>
  </si>
  <si>
    <r>
      <t xml:space="preserve">Vigencia: 25 de </t>
    </r>
    <r>
      <rPr>
        <b/>
        <sz val="10"/>
        <color indexed="8"/>
        <rFont val="Arial"/>
        <family val="2"/>
      </rPr>
      <t>Julio</t>
    </r>
    <r>
      <rPr>
        <b/>
        <sz val="10"/>
        <color indexed="8"/>
        <rFont val="Arial"/>
        <family val="2"/>
      </rPr>
      <t xml:space="preserve"> de 2026</t>
    </r>
  </si>
  <si>
    <t>25/07/2026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</si>
</sst>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92" formatCode="[$$-2C0A]&quot; &quot;#,##0"/>
    <numFmt numFmtId="193" formatCode="[$$-409]&quot; &quot;#,##0;[$$-409]&quot; -&quot;#,##0"/>
    <numFmt numFmtId="194" formatCode="[$$-2C0A]&quot; &quot;#,##0.00"/>
    <numFmt numFmtId="195" formatCode="&quot; &quot;[$$-409]&quot; &quot;* #,##0&quot; &quot;;&quot; &quot;[$$-409]&quot; &quot;* &quot;-&quot;#,##0&quot; &quot;;&quot; &quot;[$$-409]&quot; &quot;* &quot;-&quot;??&quot; &quot;"/>
    <numFmt numFmtId="196" formatCode="0.0"/>
    <numFmt numFmtId="197" formatCode="&quot; &quot;* #,##0.00&quot; &quot;;&quot; &quot;* \(#,##0.00\);&quot; &quot;* &quot;-&quot;??&quot; &quot;"/>
    <numFmt numFmtId="198" formatCode="0.0%"/>
    <numFmt numFmtId="199" formatCode="0.000"/>
    <numFmt numFmtId="200" formatCode="0.0000"/>
    <numFmt numFmtId="201" formatCode="0000"/>
    <numFmt numFmtId="202" formatCode="\(0\)"/>
    <numFmt numFmtId="203" formatCode="[$$-2C0A]0.00"/>
    <numFmt numFmtId="204" formatCode="&quot;ARS&quot;#,##0.00"/>
    <numFmt numFmtId="205" formatCode="&quot; &quot;[$$-409]&quot; &quot;* #,##0.00&quot; &quot;;&quot; &quot;[$$-409]&quot; &quot;* &quot;-&quot;#,##0.00&quot; &quot;;&quot; &quot;[$$-409]&quot; &quot;* &quot;-&quot;??&quot; &quot;"/>
    <numFmt numFmtId="206" formatCode="_ * #,##0.00_ ;_ * \-#,##0.00_ ;_ * &quot;-&quot;??_ ;_ @_ "/>
    <numFmt numFmtId="207" formatCode="[$$-2C0A]\ #,##0"/>
    <numFmt numFmtId="208" formatCode="#,##0.00&quot; &quot;;\(#,##0.00\)"/>
    <numFmt numFmtId="210" formatCode="&quot;$&quot;&quot; &quot;#,##0"/>
    <numFmt numFmtId="219" formatCode="&quot;$&quot;\ 0"/>
  </numFmts>
  <fonts count="61" x14ac:knownFonts="1">
    <font>
      <sz val="10"/>
      <color indexed="8"/>
      <name val="Arial"/>
    </font>
    <font>
      <sz val="12"/>
      <color indexed="8"/>
      <name val="Arial"/>
      <family val="2"/>
    </font>
    <font>
      <sz val="13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12"/>
      <name val="Arial"/>
      <family val="2"/>
    </font>
    <font>
      <b/>
      <sz val="12"/>
      <color indexed="12"/>
      <name val="Arial"/>
      <family val="2"/>
    </font>
    <font>
      <b/>
      <sz val="13"/>
      <color indexed="8"/>
      <name val="Arial"/>
      <family val="2"/>
    </font>
    <font>
      <b/>
      <i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indexed="16"/>
      <name val="Arial"/>
      <family val="2"/>
    </font>
    <font>
      <b/>
      <sz val="10"/>
      <color indexed="16"/>
      <name val="Arial"/>
      <family val="2"/>
    </font>
    <font>
      <b/>
      <sz val="11"/>
      <color indexed="16"/>
      <name val="Times New Roman"/>
      <family val="1"/>
    </font>
    <font>
      <sz val="11"/>
      <color indexed="16"/>
      <name val="Arial"/>
      <family val="2"/>
    </font>
    <font>
      <sz val="9"/>
      <color indexed="8"/>
      <name val="Arial"/>
      <family val="2"/>
    </font>
    <font>
      <b/>
      <sz val="9"/>
      <color indexed="12"/>
      <name val="Arial"/>
      <family val="2"/>
    </font>
    <font>
      <sz val="9"/>
      <color indexed="2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14"/>
      <color indexed="12"/>
      <name val="Arial"/>
      <family val="2"/>
    </font>
    <font>
      <b/>
      <i/>
      <sz val="12"/>
      <color indexed="12"/>
      <name val="Arial"/>
      <family val="2"/>
    </font>
    <font>
      <sz val="9"/>
      <color indexed="31"/>
      <name val="Arial"/>
      <family val="2"/>
    </font>
    <font>
      <b/>
      <i/>
      <sz val="11"/>
      <color indexed="8"/>
      <name val="Arial"/>
      <family val="2"/>
    </font>
    <font>
      <b/>
      <sz val="10"/>
      <color indexed="33"/>
      <name val="Arial"/>
      <family val="2"/>
    </font>
    <font>
      <u/>
      <sz val="10"/>
      <color indexed="34"/>
      <name val="Arial"/>
      <family val="2"/>
    </font>
    <font>
      <sz val="10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i/>
      <sz val="18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Helvetica"/>
      <family val="2"/>
      <scheme val="minor"/>
    </font>
    <font>
      <sz val="10"/>
      <color theme="3"/>
      <name val="Arial"/>
      <family val="2"/>
    </font>
    <font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10"/>
      <color theme="0"/>
      <name val="Arial"/>
      <family val="2"/>
    </font>
    <font>
      <sz val="9"/>
      <color theme="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b/>
      <sz val="10"/>
      <color theme="1" tint="0.249977111117893"/>
      <name val="Helvetica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3F3F3F"/>
      <name val="Helvetica"/>
      <family val="2"/>
    </font>
    <font>
      <b/>
      <i/>
      <sz val="18"/>
      <color rgb="FFFFFFFF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424242"/>
      <name val="Helvetica"/>
      <family val="2"/>
    </font>
    <font>
      <b/>
      <i/>
      <sz val="12"/>
      <color rgb="FFFFFFFF"/>
      <name val="Arial"/>
      <family val="2"/>
    </font>
    <font>
      <sz val="10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indexed="21"/>
      </patternFill>
    </fill>
    <fill>
      <patternFill patternType="solid">
        <fgColor indexed="26"/>
      </patternFill>
    </fill>
    <fill>
      <patternFill patternType="solid">
        <fgColor indexed="16"/>
      </patternFill>
    </fill>
    <fill>
      <patternFill patternType="solid">
        <fgColor indexed="30"/>
      </patternFill>
    </fill>
    <fill>
      <patternFill patternType="solid">
        <fgColor indexed="22"/>
      </patternFill>
    </fill>
    <fill>
      <patternFill patternType="solid">
        <fgColor indexed="12"/>
      </patternFill>
    </fill>
    <fill>
      <patternFill patternType="solid">
        <fgColor indexed="24"/>
      </patternFill>
    </fill>
    <fill>
      <patternFill patternType="solid">
        <fgColor indexed="28"/>
      </patternFill>
    </fill>
    <fill>
      <patternFill patternType="solid">
        <fgColor indexed="32"/>
      </patternFill>
    </fill>
    <fill>
      <patternFill patternType="solid">
        <fgColor indexed="36"/>
      </patternFill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EDEDED"/>
      </patternFill>
    </fill>
    <fill>
      <patternFill patternType="solid">
        <fgColor rgb="FF1FB71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</fills>
  <borders count="432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13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13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dotted">
        <color indexed="15"/>
      </top>
      <bottom style="dotted">
        <color indexed="15"/>
      </bottom>
      <diagonal/>
    </border>
    <border>
      <left/>
      <right style="thin">
        <color indexed="15"/>
      </right>
      <top/>
      <bottom/>
      <diagonal/>
    </border>
    <border>
      <left style="thin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5"/>
      </bottom>
      <diagonal/>
    </border>
    <border>
      <left style="thin">
        <color indexed="23"/>
      </left>
      <right style="thin">
        <color indexed="23"/>
      </right>
      <top style="thin">
        <color indexed="25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5"/>
      </right>
      <top style="thin">
        <color indexed="23"/>
      </top>
      <bottom/>
      <diagonal/>
    </border>
    <border>
      <left style="thin">
        <color indexed="25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5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medium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 style="hair">
        <color indexed="32"/>
      </left>
      <right style="medium">
        <color indexed="32"/>
      </right>
      <top style="hair">
        <color indexed="32"/>
      </top>
      <bottom style="hair">
        <color indexed="32"/>
      </bottom>
      <diagonal/>
    </border>
    <border>
      <left style="medium">
        <color indexed="35"/>
      </left>
      <right style="medium">
        <color indexed="12"/>
      </right>
      <top/>
      <bottom style="medium">
        <color indexed="12"/>
      </bottom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 style="medium">
        <color indexed="12"/>
      </left>
      <right style="medium">
        <color indexed="12"/>
      </right>
      <top style="hair">
        <color indexed="32"/>
      </top>
      <bottom style="medium">
        <color indexed="12"/>
      </bottom>
      <diagonal/>
    </border>
    <border>
      <left style="medium">
        <color indexed="12"/>
      </left>
      <right style="thin">
        <color indexed="32"/>
      </right>
      <top style="hair">
        <color indexed="32"/>
      </top>
      <bottom style="medium">
        <color indexed="12"/>
      </bottom>
      <diagonal/>
    </border>
    <border>
      <left/>
      <right/>
      <top style="medium">
        <color indexed="12"/>
      </top>
      <bottom style="hair">
        <color indexed="32"/>
      </bottom>
      <diagonal/>
    </border>
    <border>
      <left/>
      <right style="thin">
        <color indexed="13"/>
      </right>
      <top style="medium">
        <color indexed="12"/>
      </top>
      <bottom style="hair">
        <color indexed="11"/>
      </bottom>
      <diagonal/>
    </border>
    <border>
      <left style="hair">
        <color indexed="32"/>
      </left>
      <right style="thin">
        <color indexed="32"/>
      </right>
      <top style="hair">
        <color indexed="11"/>
      </top>
      <bottom style="hair">
        <color indexed="32"/>
      </bottom>
      <diagonal/>
    </border>
    <border>
      <left style="medium">
        <color indexed="32"/>
      </left>
      <right style="thin">
        <color indexed="13"/>
      </right>
      <top style="hair">
        <color indexed="32"/>
      </top>
      <bottom style="hair">
        <color indexed="32"/>
      </bottom>
      <diagonal/>
    </border>
    <border>
      <left style="thin">
        <color indexed="13"/>
      </left>
      <right style="thin">
        <color indexed="13"/>
      </right>
      <top style="hair">
        <color indexed="32"/>
      </top>
      <bottom style="hair">
        <color indexed="32"/>
      </bottom>
      <diagonal/>
    </border>
    <border>
      <left style="thin">
        <color indexed="13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 style="hair">
        <color indexed="32"/>
      </left>
      <right style="medium">
        <color indexed="32"/>
      </right>
      <top style="hair">
        <color indexed="32"/>
      </top>
      <bottom style="medium">
        <color indexed="32"/>
      </bottom>
      <diagonal/>
    </border>
    <border>
      <left style="medium">
        <color indexed="35"/>
      </left>
      <right/>
      <top/>
      <bottom/>
      <diagonal/>
    </border>
    <border>
      <left style="thin">
        <color indexed="13"/>
      </left>
      <right/>
      <top/>
      <bottom style="medium">
        <color indexed="32"/>
      </bottom>
      <diagonal/>
    </border>
    <border>
      <left/>
      <right/>
      <top/>
      <bottom style="medium">
        <color indexed="32"/>
      </bottom>
      <diagonal/>
    </border>
    <border>
      <left style="medium">
        <color indexed="32"/>
      </left>
      <right style="hair">
        <color indexed="32"/>
      </right>
      <top style="medium">
        <color indexed="32"/>
      </top>
      <bottom style="hair">
        <color indexed="32"/>
      </bottom>
      <diagonal/>
    </border>
    <border>
      <left style="hair">
        <color indexed="32"/>
      </left>
      <right style="hair">
        <color indexed="32"/>
      </right>
      <top style="medium">
        <color indexed="32"/>
      </top>
      <bottom style="hair">
        <color indexed="32"/>
      </bottom>
      <diagonal/>
    </border>
    <border>
      <left style="hair">
        <color indexed="32"/>
      </left>
      <right style="medium">
        <color indexed="32"/>
      </right>
      <top style="medium">
        <color indexed="32"/>
      </top>
      <bottom style="hair">
        <color indexed="32"/>
      </bottom>
      <diagonal/>
    </border>
    <border>
      <left style="medium">
        <color indexed="32"/>
      </left>
      <right style="hair">
        <color indexed="32"/>
      </right>
      <top style="hair">
        <color indexed="32"/>
      </top>
      <bottom style="medium">
        <color indexed="32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medium">
        <color indexed="32"/>
      </bottom>
      <diagonal/>
    </border>
    <border>
      <left style="thin">
        <color indexed="13"/>
      </left>
      <right style="thin">
        <color indexed="13"/>
      </right>
      <top style="medium">
        <color indexed="32"/>
      </top>
      <bottom style="medium">
        <color indexed="11"/>
      </bottom>
      <diagonal/>
    </border>
    <border>
      <left style="medium">
        <color indexed="34"/>
      </left>
      <right/>
      <top style="medium">
        <color indexed="34"/>
      </top>
      <bottom style="medium">
        <color indexed="34"/>
      </bottom>
      <diagonal/>
    </border>
    <border>
      <left/>
      <right/>
      <top style="medium">
        <color indexed="34"/>
      </top>
      <bottom style="medium">
        <color indexed="34"/>
      </bottom>
      <diagonal/>
    </border>
    <border>
      <left/>
      <right style="medium">
        <color indexed="34"/>
      </right>
      <top style="medium">
        <color indexed="34"/>
      </top>
      <bottom style="medium">
        <color indexed="34"/>
      </bottom>
      <diagonal/>
    </border>
    <border>
      <left style="medium">
        <color indexed="11"/>
      </left>
      <right style="hair">
        <color indexed="11"/>
      </right>
      <top style="medium">
        <color indexed="34"/>
      </top>
      <bottom style="medium">
        <color indexed="11"/>
      </bottom>
      <diagonal/>
    </border>
    <border>
      <left style="hair">
        <color indexed="11"/>
      </left>
      <right style="hair">
        <color indexed="11"/>
      </right>
      <top style="medium">
        <color indexed="34"/>
      </top>
      <bottom style="medium">
        <color indexed="11"/>
      </bottom>
      <diagonal/>
    </border>
    <border>
      <left style="hair">
        <color indexed="11"/>
      </left>
      <right style="medium">
        <color indexed="11"/>
      </right>
      <top style="medium">
        <color indexed="34"/>
      </top>
      <bottom style="medium">
        <color indexed="11"/>
      </bottom>
      <diagonal/>
    </border>
    <border>
      <left style="thin">
        <color indexed="13"/>
      </left>
      <right style="thin">
        <color indexed="13"/>
      </right>
      <top style="medium">
        <color indexed="11"/>
      </top>
      <bottom style="medium">
        <color indexed="32"/>
      </bottom>
      <diagonal/>
    </border>
    <border>
      <left style="thin">
        <color indexed="13"/>
      </left>
      <right style="thin">
        <color indexed="13"/>
      </right>
      <top style="medium">
        <color indexed="11"/>
      </top>
      <bottom style="thin">
        <color indexed="13"/>
      </bottom>
      <diagonal/>
    </border>
    <border>
      <left style="medium">
        <color indexed="32"/>
      </left>
      <right/>
      <top style="medium">
        <color indexed="32"/>
      </top>
      <bottom/>
      <diagonal/>
    </border>
    <border>
      <left/>
      <right/>
      <top style="medium">
        <color indexed="32"/>
      </top>
      <bottom/>
      <diagonal/>
    </border>
    <border>
      <left/>
      <right style="medium">
        <color indexed="32"/>
      </right>
      <top style="medium">
        <color indexed="32"/>
      </top>
      <bottom/>
      <diagonal/>
    </border>
    <border>
      <left style="medium">
        <color indexed="32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 style="medium">
        <color indexed="32"/>
      </right>
      <top/>
      <bottom style="medium">
        <color indexed="32"/>
      </bottom>
      <diagonal/>
    </border>
    <border>
      <left style="hair">
        <color indexed="11"/>
      </left>
      <right style="hair">
        <color indexed="11"/>
      </right>
      <top style="medium">
        <color indexed="32"/>
      </top>
      <bottom style="hair">
        <color indexed="32"/>
      </bottom>
      <diagonal/>
    </border>
    <border>
      <left style="hair">
        <color indexed="11"/>
      </left>
      <right/>
      <top style="medium">
        <color indexed="32"/>
      </top>
      <bottom/>
      <diagonal/>
    </border>
    <border>
      <left/>
      <right style="hair">
        <color indexed="11"/>
      </right>
      <top style="medium">
        <color indexed="32"/>
      </top>
      <bottom/>
      <diagonal/>
    </border>
    <border>
      <left style="hair">
        <color indexed="11"/>
      </left>
      <right/>
      <top/>
      <bottom/>
      <diagonal/>
    </border>
    <border>
      <left/>
      <right style="hair">
        <color indexed="11"/>
      </right>
      <top/>
      <bottom/>
      <diagonal/>
    </border>
    <border>
      <left style="hair">
        <color indexed="32"/>
      </left>
      <right/>
      <top/>
      <bottom/>
      <diagonal/>
    </border>
    <border>
      <left/>
      <right style="hair">
        <color indexed="32"/>
      </right>
      <top/>
      <bottom/>
      <diagonal/>
    </border>
    <border>
      <left style="hair">
        <color indexed="32"/>
      </left>
      <right/>
      <top/>
      <bottom style="medium">
        <color indexed="32"/>
      </bottom>
      <diagonal/>
    </border>
    <border>
      <left style="medium">
        <color indexed="11"/>
      </left>
      <right style="hair">
        <color indexed="11"/>
      </right>
      <top style="hair">
        <color indexed="11"/>
      </top>
      <bottom style="hair">
        <color indexed="32"/>
      </bottom>
      <diagonal/>
    </border>
    <border>
      <left style="hair">
        <color indexed="11"/>
      </left>
      <right style="hair">
        <color indexed="11"/>
      </right>
      <top style="hair">
        <color indexed="11"/>
      </top>
      <bottom style="hair">
        <color indexed="32"/>
      </bottom>
      <diagonal/>
    </border>
    <border>
      <left style="medium">
        <color indexed="11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8"/>
      </left>
      <right style="thin">
        <color indexed="13"/>
      </right>
      <top style="hair">
        <color indexed="32"/>
      </top>
      <bottom style="thin">
        <color indexed="13"/>
      </bottom>
      <diagonal/>
    </border>
    <border>
      <left style="medium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8"/>
      </left>
      <right style="thin">
        <color indexed="13"/>
      </right>
      <top style="thin">
        <color indexed="13"/>
      </top>
      <bottom style="hair">
        <color indexed="32"/>
      </bottom>
      <diagonal/>
    </border>
    <border>
      <left style="medium">
        <color indexed="32"/>
      </left>
      <right style="hair">
        <color indexed="32"/>
      </right>
      <top style="hair">
        <color indexed="32"/>
      </top>
      <bottom style="hair">
        <color indexed="11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11"/>
      </bottom>
      <diagonal/>
    </border>
    <border>
      <left/>
      <right style="hair">
        <color indexed="32"/>
      </right>
      <top/>
      <bottom style="medium">
        <color indexed="32"/>
      </bottom>
      <diagonal/>
    </border>
    <border>
      <left style="medium">
        <color indexed="11"/>
      </left>
      <right style="hair">
        <color indexed="11"/>
      </right>
      <top style="medium">
        <color indexed="32"/>
      </top>
      <bottom style="thin">
        <color indexed="13"/>
      </bottom>
      <diagonal/>
    </border>
    <border>
      <left style="hair">
        <color indexed="11"/>
      </left>
      <right style="hair">
        <color indexed="11"/>
      </right>
      <top style="medium">
        <color indexed="32"/>
      </top>
      <bottom style="hair">
        <color indexed="11"/>
      </bottom>
      <diagonal/>
    </border>
    <border>
      <left style="hair">
        <color indexed="11"/>
      </left>
      <right style="hair">
        <color indexed="11"/>
      </right>
      <top style="thin">
        <color indexed="13"/>
      </top>
      <bottom style="medium">
        <color indexed="11"/>
      </bottom>
      <diagonal/>
    </border>
    <border>
      <left style="hair">
        <color indexed="11"/>
      </left>
      <right style="hair">
        <color indexed="11"/>
      </right>
      <top style="hair">
        <color indexed="11"/>
      </top>
      <bottom style="medium">
        <color indexed="11"/>
      </bottom>
      <diagonal/>
    </border>
    <border>
      <left style="hair">
        <color indexed="11"/>
      </left>
      <right/>
      <top/>
      <bottom style="medium">
        <color indexed="11"/>
      </bottom>
      <diagonal/>
    </border>
    <border>
      <left/>
      <right style="hair">
        <color indexed="11"/>
      </right>
      <top/>
      <bottom style="medium">
        <color indexed="11"/>
      </bottom>
      <diagonal/>
    </border>
    <border>
      <left style="hair">
        <color indexed="11"/>
      </left>
      <right style="hair">
        <color indexed="11"/>
      </right>
      <top style="medium">
        <color indexed="11"/>
      </top>
      <bottom style="hair">
        <color indexed="11"/>
      </bottom>
      <diagonal/>
    </border>
    <border>
      <left style="hair">
        <color indexed="11"/>
      </left>
      <right/>
      <top style="medium">
        <color indexed="11"/>
      </top>
      <bottom/>
      <diagonal/>
    </border>
    <border>
      <left/>
      <right style="hair">
        <color indexed="11"/>
      </right>
      <top style="medium">
        <color indexed="11"/>
      </top>
      <bottom/>
      <diagonal/>
    </border>
    <border>
      <left style="thin">
        <color indexed="13"/>
      </left>
      <right style="thin">
        <color indexed="13"/>
      </right>
      <top style="hair">
        <color indexed="11"/>
      </top>
      <bottom style="medium">
        <color indexed="32"/>
      </bottom>
      <diagonal/>
    </border>
    <border>
      <left style="thin">
        <color indexed="13"/>
      </left>
      <right style="thin">
        <color indexed="13"/>
      </right>
      <top style="medium">
        <color indexed="32"/>
      </top>
      <bottom style="medium">
        <color indexed="32"/>
      </bottom>
      <diagonal/>
    </border>
    <border>
      <left/>
      <right style="medium">
        <color indexed="32"/>
      </right>
      <top/>
      <bottom style="hair">
        <color indexed="32"/>
      </bottom>
      <diagonal/>
    </border>
    <border>
      <left style="thin">
        <color indexed="13"/>
      </left>
      <right style="thin">
        <color indexed="13"/>
      </right>
      <top style="hair">
        <color indexed="32"/>
      </top>
      <bottom style="medium">
        <color indexed="34"/>
      </bottom>
      <diagonal/>
    </border>
    <border>
      <left style="thin">
        <color indexed="13"/>
      </left>
      <right style="thin">
        <color indexed="13"/>
      </right>
      <top/>
      <bottom style="medium">
        <color indexed="34"/>
      </bottom>
      <diagonal/>
    </border>
    <border>
      <left style="medium">
        <color indexed="34"/>
      </left>
      <right/>
      <top style="medium">
        <color indexed="34"/>
      </top>
      <bottom/>
      <diagonal/>
    </border>
    <border>
      <left/>
      <right/>
      <top style="medium">
        <color indexed="34"/>
      </top>
      <bottom/>
      <diagonal/>
    </border>
    <border>
      <left/>
      <right style="medium">
        <color indexed="34"/>
      </right>
      <top style="medium">
        <color indexed="34"/>
      </top>
      <bottom/>
      <diagonal/>
    </border>
    <border>
      <left style="medium">
        <color indexed="3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 style="medium">
        <color indexed="34"/>
      </right>
      <top/>
      <bottom style="medium">
        <color indexed="34"/>
      </bottom>
      <diagonal/>
    </border>
    <border>
      <left style="medium">
        <color indexed="35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medium">
        <color indexed="11"/>
      </left>
      <right style="hair">
        <color indexed="11"/>
      </right>
      <top style="medium">
        <color indexed="34"/>
      </top>
      <bottom style="hair">
        <color indexed="11"/>
      </bottom>
      <diagonal/>
    </border>
    <border>
      <left style="hair">
        <color indexed="11"/>
      </left>
      <right style="hair">
        <color indexed="11"/>
      </right>
      <top style="medium">
        <color indexed="34"/>
      </top>
      <bottom style="hair">
        <color indexed="11"/>
      </bottom>
      <diagonal/>
    </border>
    <border>
      <left style="hair">
        <color indexed="11"/>
      </left>
      <right style="hair">
        <color indexed="11"/>
      </right>
      <top style="hair">
        <color indexed="11"/>
      </top>
      <bottom style="hair">
        <color indexed="11"/>
      </bottom>
      <diagonal/>
    </border>
    <border>
      <left style="hair">
        <color indexed="11"/>
      </left>
      <right style="hair">
        <color indexed="11"/>
      </right>
      <top style="medium">
        <color indexed="34"/>
      </top>
      <bottom/>
      <diagonal/>
    </border>
    <border>
      <left style="hair">
        <color indexed="11"/>
      </left>
      <right style="medium">
        <color indexed="11"/>
      </right>
      <top style="medium">
        <color indexed="34"/>
      </top>
      <bottom style="hair">
        <color indexed="11"/>
      </bottom>
      <diagonal/>
    </border>
    <border>
      <left style="medium">
        <color indexed="11"/>
      </left>
      <right style="hair">
        <color indexed="11"/>
      </right>
      <top style="hair">
        <color indexed="11"/>
      </top>
      <bottom style="hair">
        <color indexed="11"/>
      </bottom>
      <diagonal/>
    </border>
    <border>
      <left style="hair">
        <color indexed="11"/>
      </left>
      <right style="hair">
        <color indexed="11"/>
      </right>
      <top/>
      <bottom/>
      <diagonal/>
    </border>
    <border>
      <left style="hair">
        <color indexed="11"/>
      </left>
      <right style="medium">
        <color indexed="11"/>
      </right>
      <top style="hair">
        <color indexed="11"/>
      </top>
      <bottom style="hair">
        <color indexed="11"/>
      </bottom>
      <diagonal/>
    </border>
    <border>
      <left style="medium">
        <color indexed="11"/>
      </left>
      <right style="hair">
        <color indexed="11"/>
      </right>
      <top style="hair">
        <color indexed="11"/>
      </top>
      <bottom style="medium">
        <color indexed="34"/>
      </bottom>
      <diagonal/>
    </border>
    <border>
      <left style="hair">
        <color indexed="11"/>
      </left>
      <right style="hair">
        <color indexed="11"/>
      </right>
      <top style="hair">
        <color indexed="11"/>
      </top>
      <bottom style="medium">
        <color indexed="34"/>
      </bottom>
      <diagonal/>
    </border>
    <border>
      <left style="thin">
        <color indexed="13"/>
      </left>
      <right style="thin">
        <color indexed="13"/>
      </right>
      <top style="medium">
        <color indexed="34"/>
      </top>
      <bottom style="hair">
        <color indexed="32"/>
      </bottom>
      <diagonal/>
    </border>
    <border>
      <left style="thin">
        <color indexed="13"/>
      </left>
      <right style="thin">
        <color indexed="13"/>
      </right>
      <top/>
      <bottom/>
      <diagonal/>
    </border>
    <border>
      <left style="thin">
        <color indexed="13"/>
      </left>
      <right style="thin">
        <color indexed="13"/>
      </right>
      <top style="hair">
        <color indexed="11"/>
      </top>
      <bottom style="hair">
        <color indexed="32"/>
      </bottom>
      <diagonal/>
    </border>
    <border>
      <left style="hair">
        <color indexed="32"/>
      </left>
      <right style="hair">
        <color indexed="32"/>
      </right>
      <top style="medium">
        <color indexed="32"/>
      </top>
      <bottom style="medium">
        <color indexed="32"/>
      </bottom>
      <diagonal/>
    </border>
    <border>
      <left style="thin">
        <color indexed="13"/>
      </left>
      <right style="thin">
        <color indexed="13"/>
      </right>
      <top style="medium">
        <color indexed="32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hair">
        <color indexed="32"/>
      </top>
      <bottom style="thin">
        <color indexed="13"/>
      </bottom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25"/>
      </left>
      <right style="thin">
        <color indexed="23"/>
      </right>
      <top style="thin">
        <color indexed="25"/>
      </top>
      <bottom style="thin">
        <color indexed="23"/>
      </bottom>
      <diagonal/>
    </border>
    <border>
      <left style="thin">
        <color indexed="13"/>
      </left>
      <right/>
      <top style="dotted">
        <color indexed="15"/>
      </top>
      <bottom style="dotted">
        <color indexed="15"/>
      </bottom>
      <diagonal/>
    </border>
    <border>
      <left style="thin">
        <color indexed="13"/>
      </left>
      <right/>
      <top style="dotted">
        <color indexed="15"/>
      </top>
      <bottom/>
      <diagonal/>
    </border>
    <border>
      <left/>
      <right style="thin">
        <color indexed="25"/>
      </right>
      <top/>
      <bottom/>
      <diagonal/>
    </border>
    <border>
      <left style="thin">
        <color indexed="25"/>
      </left>
      <right/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5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5"/>
      </bottom>
      <diagonal/>
    </border>
    <border>
      <left style="medium">
        <color indexed="64"/>
      </left>
      <right style="thin">
        <color indexed="23"/>
      </right>
      <top style="thin">
        <color indexed="25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5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5"/>
      </top>
      <bottom/>
      <diagonal/>
    </border>
    <border>
      <left style="thin">
        <color indexed="13"/>
      </left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15"/>
      </right>
      <top/>
      <bottom style="thin">
        <color indexed="13"/>
      </bottom>
      <diagonal/>
    </border>
    <border>
      <left style="thin">
        <color indexed="23"/>
      </left>
      <right style="thin">
        <color indexed="25"/>
      </right>
      <top style="thin">
        <color indexed="25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5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5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5"/>
      </bottom>
      <diagonal/>
    </border>
    <border>
      <left style="thin">
        <color indexed="23"/>
      </left>
      <right/>
      <top style="thin">
        <color indexed="25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32"/>
      </left>
      <right style="thin">
        <color indexed="13"/>
      </right>
      <top style="hair">
        <color indexed="32"/>
      </top>
      <bottom/>
      <diagonal/>
    </border>
    <border>
      <left style="thin">
        <color indexed="13"/>
      </left>
      <right style="thin">
        <color indexed="13"/>
      </right>
      <top style="hair">
        <color indexed="32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15"/>
      </left>
      <right/>
      <top/>
      <bottom style="dotted">
        <color indexed="1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32"/>
      </right>
      <top/>
      <bottom/>
      <diagonal/>
    </border>
    <border>
      <left style="hair">
        <color indexed="32"/>
      </left>
      <right style="medium">
        <color indexed="32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23"/>
      </left>
      <right style="thin">
        <color indexed="25"/>
      </right>
      <top/>
      <bottom style="thin">
        <color indexed="23"/>
      </bottom>
      <diagonal/>
    </border>
    <border>
      <left/>
      <right style="hair">
        <color indexed="32"/>
      </right>
      <top style="hair">
        <color indexed="32"/>
      </top>
      <bottom/>
      <diagonal/>
    </border>
    <border>
      <left style="hair">
        <color indexed="32"/>
      </left>
      <right style="hair">
        <color indexed="32"/>
      </right>
      <top style="hair">
        <color indexed="32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hair">
        <color indexed="11"/>
      </left>
      <right style="hair">
        <color indexed="11"/>
      </right>
      <top/>
      <bottom style="hair">
        <color indexed="32"/>
      </bottom>
      <diagonal/>
    </border>
    <border>
      <left style="hair">
        <color indexed="32"/>
      </left>
      <right style="hair">
        <color indexed="11"/>
      </right>
      <top style="hair">
        <color indexed="32"/>
      </top>
      <bottom/>
      <diagonal/>
    </border>
    <border>
      <left style="thin">
        <color indexed="13"/>
      </left>
      <right style="thin">
        <color indexed="13"/>
      </right>
      <top style="hair">
        <color indexed="32"/>
      </top>
      <bottom style="hair">
        <color indexed="64"/>
      </bottom>
      <diagonal/>
    </border>
    <border>
      <left style="medium">
        <color indexed="32"/>
      </left>
      <right style="thin">
        <color indexed="13"/>
      </right>
      <top style="hair">
        <color indexed="32"/>
      </top>
      <bottom style="hair">
        <color indexed="64"/>
      </bottom>
      <diagonal/>
    </border>
    <border>
      <left style="thin">
        <color indexed="13"/>
      </left>
      <right style="hair">
        <color indexed="32"/>
      </right>
      <top style="hair">
        <color indexed="32"/>
      </top>
      <bottom style="hair">
        <color indexed="64"/>
      </bottom>
      <diagonal/>
    </border>
    <border>
      <left style="hair">
        <color indexed="32"/>
      </left>
      <right style="medium">
        <color indexed="32"/>
      </right>
      <top style="hair">
        <color indexed="32"/>
      </top>
      <bottom style="hair">
        <color indexed="64"/>
      </bottom>
      <diagonal/>
    </border>
    <border>
      <left style="thin">
        <color indexed="13"/>
      </left>
      <right style="thin">
        <color indexed="13"/>
      </right>
      <top/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hair">
        <color indexed="64"/>
      </top>
      <bottom style="thin">
        <color indexed="64"/>
      </bottom>
      <diagonal/>
    </border>
    <border>
      <left style="thin">
        <color indexed="13"/>
      </left>
      <right style="hair">
        <color indexed="32"/>
      </right>
      <top/>
      <bottom style="thin">
        <color indexed="64"/>
      </bottom>
      <diagonal/>
    </border>
    <border>
      <left style="hair">
        <color indexed="32"/>
      </left>
      <right style="medium">
        <color indexed="32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25"/>
      </left>
      <right style="thin">
        <color indexed="23"/>
      </right>
      <top style="thin">
        <color indexed="25"/>
      </top>
      <bottom style="thin">
        <color indexed="64"/>
      </bottom>
      <diagonal/>
    </border>
    <border>
      <left style="thin">
        <color indexed="1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5"/>
      </right>
      <top style="thin">
        <color indexed="1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thin">
        <color indexed="23"/>
      </bottom>
      <diagonal/>
    </border>
    <border>
      <left/>
      <right style="medium">
        <color indexed="32"/>
      </right>
      <top style="thin">
        <color indexed="13"/>
      </top>
      <bottom/>
      <diagonal/>
    </border>
    <border>
      <left/>
      <right style="thin">
        <color indexed="13"/>
      </right>
      <top/>
      <bottom style="medium">
        <color indexed="32"/>
      </bottom>
      <diagonal/>
    </border>
    <border>
      <left style="medium">
        <color indexed="32"/>
      </left>
      <right/>
      <top/>
      <bottom style="medium">
        <color indexed="32"/>
      </bottom>
      <diagonal/>
    </border>
    <border>
      <left style="medium">
        <color indexed="34"/>
      </left>
      <right/>
      <top/>
      <bottom style="medium">
        <color indexed="34"/>
      </bottom>
      <diagonal/>
    </border>
    <border>
      <left/>
      <right/>
      <top/>
      <bottom style="medium">
        <color indexed="34"/>
      </bottom>
      <diagonal/>
    </border>
    <border>
      <left style="thin">
        <color indexed="13"/>
      </left>
      <right/>
      <top style="medium">
        <color indexed="12"/>
      </top>
      <bottom style="hair">
        <color indexed="32"/>
      </bottom>
      <diagonal/>
    </border>
    <border>
      <left style="medium">
        <color indexed="35"/>
      </left>
      <right/>
      <top style="medium">
        <color indexed="34"/>
      </top>
      <bottom style="medium">
        <color indexed="34"/>
      </bottom>
      <diagonal/>
    </border>
    <border>
      <left/>
      <right/>
      <top style="medium">
        <color indexed="34"/>
      </top>
      <bottom style="hair">
        <color indexed="11"/>
      </bottom>
      <diagonal/>
    </border>
    <border>
      <left/>
      <right style="medium">
        <color indexed="35"/>
      </right>
      <top style="medium">
        <color indexed="34"/>
      </top>
      <bottom style="medium">
        <color indexed="34"/>
      </bottom>
      <diagonal/>
    </border>
    <border>
      <left style="medium">
        <color indexed="32"/>
      </left>
      <right/>
      <top style="medium">
        <color indexed="32"/>
      </top>
      <bottom style="hair">
        <color indexed="32"/>
      </bottom>
      <diagonal/>
    </border>
    <border>
      <left/>
      <right/>
      <top style="medium">
        <color indexed="32"/>
      </top>
      <bottom style="hair">
        <color indexed="3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25"/>
      </left>
      <right style="thin">
        <color indexed="23"/>
      </right>
      <top style="thin">
        <color indexed="25"/>
      </top>
      <bottom style="thin">
        <color theme="1" tint="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medium">
        <color theme="1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 style="medium">
        <color indexed="8"/>
      </right>
      <top style="thin">
        <color indexed="8"/>
      </top>
      <bottom/>
      <diagonal/>
    </border>
    <border>
      <left style="medium">
        <color theme="1"/>
      </left>
      <right/>
      <top style="medium">
        <color indexed="8"/>
      </top>
      <bottom style="medium">
        <color theme="1"/>
      </bottom>
      <diagonal/>
    </border>
    <border>
      <left style="medium">
        <color indexed="8"/>
      </left>
      <right/>
      <top style="medium">
        <color indexed="8"/>
      </top>
      <bottom style="medium">
        <color theme="1"/>
      </bottom>
      <diagonal/>
    </border>
    <border>
      <left/>
      <right style="medium">
        <color theme="1"/>
      </right>
      <top style="medium">
        <color indexed="8"/>
      </top>
      <bottom style="medium">
        <color theme="1"/>
      </bottom>
      <diagonal/>
    </border>
    <border>
      <left/>
      <right/>
      <top style="medium">
        <color indexed="8"/>
      </top>
      <bottom style="medium">
        <color theme="1"/>
      </bottom>
      <diagonal/>
    </border>
    <border>
      <left style="medium">
        <color theme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theme="1"/>
      </left>
      <right/>
      <top/>
      <bottom style="thin">
        <color theme="0" tint="-0.499984740745262"/>
      </bottom>
      <diagonal/>
    </border>
    <border>
      <left/>
      <right style="medium">
        <color indexed="8"/>
      </right>
      <top/>
      <bottom style="medium">
        <color theme="1"/>
      </bottom>
      <diagonal/>
    </border>
    <border>
      <left style="medium">
        <color theme="1"/>
      </left>
      <right style="medium">
        <color indexed="8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8"/>
      </bottom>
      <diagonal/>
    </border>
    <border>
      <left style="medium">
        <color theme="1"/>
      </left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8"/>
      </left>
      <right style="medium">
        <color theme="1"/>
      </right>
      <top style="medium">
        <color indexed="64"/>
      </top>
      <bottom style="thin">
        <color theme="1"/>
      </bottom>
      <diagonal/>
    </border>
    <border>
      <left style="medium">
        <color indexed="8"/>
      </left>
      <right style="medium">
        <color indexed="8"/>
      </right>
      <top style="thin">
        <color theme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theme="1"/>
      </top>
      <bottom style="thin">
        <color theme="1"/>
      </bottom>
      <diagonal/>
    </border>
    <border>
      <left style="medium">
        <color indexed="8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8"/>
      </left>
      <right style="medium">
        <color theme="1"/>
      </right>
      <top style="thin">
        <color theme="1"/>
      </top>
      <bottom/>
      <diagonal/>
    </border>
    <border>
      <left/>
      <right style="thin">
        <color theme="0" tint="-0.249977111117893"/>
      </right>
      <top/>
      <bottom style="thin">
        <color indexed="13"/>
      </bottom>
      <diagonal/>
    </border>
    <border>
      <left style="medium">
        <color indexed="8"/>
      </left>
      <right style="medium">
        <color indexed="8"/>
      </right>
      <top style="thin">
        <color theme="1"/>
      </top>
      <bottom/>
      <diagonal/>
    </border>
    <border>
      <left style="medium">
        <color indexed="8"/>
      </left>
      <right style="medium">
        <color indexed="8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25"/>
      </left>
      <right style="thin">
        <color indexed="23"/>
      </right>
      <top style="thin">
        <color indexed="25"/>
      </top>
      <bottom style="thin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25"/>
      </left>
      <right style="thin">
        <color indexed="23"/>
      </right>
      <top style="thin">
        <color theme="1"/>
      </top>
      <bottom/>
      <diagonal/>
    </border>
    <border>
      <left style="thin">
        <color indexed="25"/>
      </left>
      <right style="thin">
        <color indexed="23"/>
      </right>
      <top style="thin">
        <color theme="1"/>
      </top>
      <bottom style="thin">
        <color indexed="25"/>
      </bottom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13"/>
      </right>
      <top/>
      <bottom style="thin">
        <color indexed="13"/>
      </bottom>
      <diagonal/>
    </border>
    <border>
      <left style="medium">
        <color theme="1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/>
      <right/>
      <top style="medium">
        <color theme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theme="1"/>
      </bottom>
      <diagonal/>
    </border>
    <border>
      <left style="thin">
        <color theme="0" tint="-0.249977111117893"/>
      </left>
      <right style="medium">
        <color theme="1"/>
      </right>
      <top style="thin">
        <color theme="0" tint="-0.249977111117893"/>
      </top>
      <bottom style="medium">
        <color theme="1"/>
      </bottom>
      <diagonal/>
    </border>
    <border>
      <left/>
      <right style="medium">
        <color indexed="8"/>
      </right>
      <top style="thin">
        <color theme="1"/>
      </top>
      <bottom style="thin">
        <color theme="1"/>
      </bottom>
      <diagonal/>
    </border>
    <border>
      <left/>
      <right style="medium">
        <color indexed="8"/>
      </right>
      <top style="thin">
        <color theme="1"/>
      </top>
      <bottom/>
      <diagonal/>
    </border>
    <border>
      <left/>
      <right style="medium">
        <color indexed="8"/>
      </right>
      <top style="thin">
        <color theme="1"/>
      </top>
      <bottom style="medium">
        <color indexed="8"/>
      </bottom>
      <diagonal/>
    </border>
    <border>
      <left/>
      <right style="medium">
        <color indexed="8"/>
      </right>
      <top style="medium">
        <color theme="1"/>
      </top>
      <bottom style="medium">
        <color indexed="8"/>
      </bottom>
      <diagonal/>
    </border>
    <border>
      <left style="medium">
        <color indexed="8"/>
      </left>
      <right style="medium">
        <color theme="1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theme="1"/>
      </right>
      <top style="medium">
        <color indexed="8"/>
      </top>
      <bottom style="thin">
        <color indexed="8"/>
      </bottom>
      <diagonal/>
    </border>
    <border>
      <left style="medium">
        <color theme="1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theme="1"/>
      </right>
      <top style="thin">
        <color indexed="8"/>
      </top>
      <bottom style="medium">
        <color indexed="8"/>
      </bottom>
      <diagonal/>
    </border>
    <border>
      <left style="medium">
        <color theme="1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theme="1"/>
      </right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medium">
        <color indexed="8"/>
      </top>
      <bottom style="medium">
        <color indexed="8"/>
      </bottom>
      <diagonal/>
    </border>
    <border>
      <left style="medium">
        <color theme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theme="1"/>
      </bottom>
      <diagonal/>
    </border>
    <border>
      <left/>
      <right style="medium">
        <color theme="1"/>
      </right>
      <top/>
      <bottom style="thin">
        <color theme="0" tint="-0.499984740745262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indexed="8"/>
      </left>
      <right style="medium">
        <color theme="1"/>
      </right>
      <top/>
      <bottom/>
      <diagonal/>
    </border>
    <border>
      <left style="medium">
        <color rgb="FF92D050"/>
      </left>
      <right style="hair">
        <color rgb="FF92D050"/>
      </right>
      <top style="medium">
        <color rgb="FF92D050"/>
      </top>
      <bottom style="hair">
        <color rgb="FF92D050"/>
      </bottom>
      <diagonal/>
    </border>
    <border>
      <left style="hair">
        <color rgb="FF92D050"/>
      </left>
      <right style="hair">
        <color rgb="FF92D050"/>
      </right>
      <top style="medium">
        <color rgb="FF92D050"/>
      </top>
      <bottom style="hair">
        <color rgb="FF92D050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rgb="FF92D050"/>
      </bottom>
      <diagonal/>
    </border>
    <border>
      <left style="hair">
        <color rgb="FF92D050"/>
      </left>
      <right style="medium">
        <color rgb="FF92D050"/>
      </right>
      <top style="hair">
        <color rgb="FF92D050"/>
      </top>
      <bottom style="hair">
        <color rgb="FF92D050"/>
      </bottom>
      <diagonal/>
    </border>
    <border>
      <left style="medium">
        <color rgb="FF92D050"/>
      </left>
      <right style="hair">
        <color rgb="FF92D050"/>
      </right>
      <top style="hair">
        <color rgb="FF92D050"/>
      </top>
      <bottom style="hair">
        <color rgb="FF92D050"/>
      </bottom>
      <diagonal/>
    </border>
    <border>
      <left style="medium">
        <color rgb="FF92D050"/>
      </left>
      <right style="hair">
        <color rgb="FF92D050"/>
      </right>
      <top style="hair">
        <color rgb="FF92D050"/>
      </top>
      <bottom style="medium">
        <color rgb="FF92D050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medium">
        <color rgb="FF92D050"/>
      </bottom>
      <diagonal/>
    </border>
    <border>
      <left style="hair">
        <color rgb="FF92D050"/>
      </left>
      <right style="medium">
        <color rgb="FF92D050"/>
      </right>
      <top style="hair">
        <color rgb="FF92D050"/>
      </top>
      <bottom style="medium">
        <color rgb="FF92D05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3"/>
      </right>
      <top style="thin">
        <color theme="1"/>
      </top>
      <bottom style="thin">
        <color theme="1"/>
      </bottom>
      <diagonal/>
    </border>
    <border>
      <left style="thin">
        <color indexed="25"/>
      </left>
      <right style="thin">
        <color indexed="25"/>
      </right>
      <top style="thin">
        <color theme="1"/>
      </top>
      <bottom/>
      <diagonal/>
    </border>
    <border>
      <left style="thin">
        <color indexed="25"/>
      </left>
      <right style="thin">
        <color theme="3"/>
      </right>
      <top style="thin">
        <color theme="1"/>
      </top>
      <bottom style="thin">
        <color indexed="23"/>
      </bottom>
      <diagonal/>
    </border>
    <border>
      <left style="medium">
        <color theme="1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theme="1"/>
      </left>
      <right style="thin">
        <color theme="0" tint="-0.249977111117893"/>
      </right>
      <top style="medium">
        <color theme="1"/>
      </top>
      <bottom style="thin">
        <color theme="0" tint="-0.249977111117893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hair">
        <color theme="1"/>
      </left>
      <right style="hair">
        <color indexed="11"/>
      </right>
      <top style="hair">
        <color theme="1"/>
      </top>
      <bottom style="medium">
        <color indexed="32"/>
      </bottom>
      <diagonal/>
    </border>
    <border>
      <left style="thin">
        <color theme="0" tint="-0.499984740745262"/>
      </left>
      <right style="hair">
        <color theme="1"/>
      </right>
      <top style="hair">
        <color theme="1"/>
      </top>
      <bottom style="medium">
        <color indexed="3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hair">
        <color indexed="32"/>
      </right>
      <top/>
      <bottom style="hair">
        <color theme="1"/>
      </bottom>
      <diagonal/>
    </border>
    <border>
      <left style="thin">
        <color theme="0" tint="-0.499984740745262"/>
      </left>
      <right style="hair">
        <color indexed="11"/>
      </right>
      <top style="medium">
        <color indexed="32"/>
      </top>
      <bottom style="hair">
        <color theme="1"/>
      </bottom>
      <diagonal/>
    </border>
    <border>
      <left style="medium">
        <color theme="0" tint="-0.499984740745262"/>
      </left>
      <right style="thin">
        <color theme="0" tint="-0.499984740745262"/>
      </right>
      <top style="hair">
        <color theme="1"/>
      </top>
      <bottom/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hair">
        <color theme="1"/>
      </top>
      <bottom style="medium">
        <color indexed="32"/>
      </bottom>
      <diagonal/>
    </border>
    <border>
      <left style="thin">
        <color theme="0" tint="-0.499984740745262"/>
      </left>
      <right style="hair">
        <color indexed="11"/>
      </right>
      <top/>
      <bottom style="hair">
        <color theme="1"/>
      </bottom>
      <diagonal/>
    </border>
    <border>
      <left style="medium">
        <color theme="0" tint="-0.499984740745262"/>
      </left>
      <right style="thin">
        <color theme="0" tint="-0.499984740745262"/>
      </right>
      <top style="hair">
        <color theme="1"/>
      </top>
      <bottom style="hair">
        <color theme="1"/>
      </bottom>
      <diagonal/>
    </border>
    <border>
      <left style="thin">
        <color theme="0" tint="-0.499984740745262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indexed="11"/>
      </right>
      <top style="hair">
        <color theme="1"/>
      </top>
      <bottom style="hair">
        <color theme="1"/>
      </bottom>
      <diagonal/>
    </border>
    <border>
      <left style="medium">
        <color theme="1" tint="0.34998626667073579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medium">
        <color rgb="FF1FB714"/>
      </left>
      <right style="hair">
        <color rgb="FF1FB714"/>
      </right>
      <top style="hair">
        <color rgb="FF1FB714"/>
      </top>
      <bottom style="hair">
        <color rgb="FF1FB714"/>
      </bottom>
      <diagonal/>
    </border>
    <border>
      <left style="hair">
        <color rgb="FF1FB714"/>
      </left>
      <right style="thin">
        <color rgb="FF50CF52"/>
      </right>
      <top style="thin">
        <color rgb="FF50CF52"/>
      </top>
      <bottom style="thin">
        <color rgb="FF50CF52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AAAAAA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25"/>
      </top>
      <bottom style="thin">
        <color indexed="64"/>
      </bottom>
      <diagonal/>
    </border>
    <border>
      <left style="thin">
        <color theme="1"/>
      </left>
      <right style="thin">
        <color indexed="23"/>
      </right>
      <top style="thin">
        <color indexed="25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theme="1"/>
      </bottom>
      <diagonal/>
    </border>
    <border>
      <left/>
      <right style="medium">
        <color rgb="FF1FB714"/>
      </right>
      <top/>
      <bottom style="thin">
        <color rgb="FF7F7F7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8"/>
      </left>
      <right style="medium">
        <color indexed="8"/>
      </right>
      <top style="medium">
        <color rgb="FF000000"/>
      </top>
      <bottom style="thin">
        <color indexed="64"/>
      </bottom>
      <diagonal/>
    </border>
    <border>
      <left style="thin">
        <color indexed="8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8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AAAAAA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AAAAAA"/>
      </right>
      <top style="thin">
        <color rgb="FF7F7F7F"/>
      </top>
      <bottom style="thin">
        <color rgb="FF7F7F7F"/>
      </bottom>
      <diagonal/>
    </border>
    <border>
      <left style="thin">
        <color rgb="FFAAAAAA"/>
      </left>
      <right style="thin">
        <color rgb="FF7F7F7F"/>
      </right>
      <top style="thin">
        <color rgb="FF7F7F7F"/>
      </top>
      <bottom style="medium">
        <color rgb="FF1FB714"/>
      </bottom>
      <diagonal/>
    </border>
    <border>
      <left style="thin">
        <color rgb="FF7F7F7F"/>
      </left>
      <right style="thin">
        <color rgb="FFAAAAAA"/>
      </right>
      <top style="thin">
        <color rgb="FF7F7F7F"/>
      </top>
      <bottom style="medium">
        <color rgb="FF1FB71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rgb="FF595959"/>
      </bottom>
      <diagonal/>
    </border>
    <border>
      <left style="hair">
        <color rgb="FF0000FF"/>
      </left>
      <right style="medium">
        <color rgb="FF1FB714"/>
      </right>
      <top style="thin">
        <color rgb="FF7F7F7F"/>
      </top>
      <bottom style="thin">
        <color rgb="FF7F7F7F"/>
      </bottom>
      <diagonal/>
    </border>
    <border>
      <left/>
      <right style="medium">
        <color rgb="FF1FB714"/>
      </right>
      <top style="thin">
        <color rgb="FF7F7F7F"/>
      </top>
      <bottom style="thin">
        <color rgb="FF7F7F7F"/>
      </bottom>
      <diagonal/>
    </border>
    <border>
      <left style="hair">
        <color rgb="FF0000FF"/>
      </left>
      <right style="medium">
        <color rgb="FF0000FF"/>
      </right>
      <top style="thin">
        <color rgb="FF7F7F7F"/>
      </top>
      <bottom style="thin">
        <color rgb="FF7F7F7F"/>
      </bottom>
      <diagonal/>
    </border>
    <border>
      <left style="hair">
        <color rgb="FF1FB714"/>
      </left>
      <right style="medium">
        <color rgb="FF1FB714"/>
      </right>
      <top style="thin">
        <color rgb="FF7F7F7F"/>
      </top>
      <bottom style="thin">
        <color rgb="FF7F7F7F"/>
      </bottom>
      <diagonal/>
    </border>
    <border>
      <left style="thin">
        <color rgb="FFAAAAAA"/>
      </left>
      <right style="thin">
        <color rgb="FFAAAAAA"/>
      </right>
      <top style="thin">
        <color rgb="FF7F7F7F"/>
      </top>
      <bottom style="medium">
        <color rgb="FF1FB714"/>
      </bottom>
      <diagonal/>
    </border>
    <border>
      <left/>
      <right style="medium">
        <color rgb="FF1FB714"/>
      </right>
      <top style="medium">
        <color rgb="FF1FB714"/>
      </top>
      <bottom/>
      <diagonal/>
    </border>
    <border>
      <left style="thin">
        <color rgb="FF595959"/>
      </left>
      <right style="medium">
        <color rgb="FF1FB714"/>
      </right>
      <top style="thin">
        <color rgb="FF7F7F7F"/>
      </top>
      <bottom style="thin">
        <color rgb="FF7F7F7F"/>
      </bottom>
      <diagonal/>
    </border>
    <border>
      <left style="medium">
        <color rgb="FF515151"/>
      </left>
      <right style="thin">
        <color rgb="FF000000"/>
      </right>
      <top style="medium">
        <color rgb="FF515151"/>
      </top>
      <bottom style="medium">
        <color rgb="FF515151"/>
      </bottom>
      <diagonal/>
    </border>
    <border>
      <left style="thin">
        <color rgb="FF000000"/>
      </left>
      <right style="medium">
        <color rgb="FF515151"/>
      </right>
      <top style="medium">
        <color rgb="FF515151"/>
      </top>
      <bottom style="medium">
        <color rgb="FF51515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8"/>
      </left>
      <right/>
      <top style="medium">
        <color theme="1"/>
      </top>
      <bottom style="medium">
        <color indexed="8"/>
      </bottom>
      <diagonal/>
    </border>
    <border>
      <left/>
      <right/>
      <top style="medium">
        <color theme="1"/>
      </top>
      <bottom style="medium">
        <color indexed="8"/>
      </bottom>
      <diagonal/>
    </border>
    <border>
      <left/>
      <right style="medium">
        <color theme="1"/>
      </right>
      <top style="medium">
        <color theme="1"/>
      </top>
      <bottom style="medium">
        <color indexed="8"/>
      </bottom>
      <diagonal/>
    </border>
    <border>
      <left style="medium">
        <color theme="1"/>
      </left>
      <right style="medium">
        <color indexed="8"/>
      </right>
      <top/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/>
      <right style="thin">
        <color theme="0" tint="-0.249977111117893"/>
      </right>
      <top style="thin">
        <color indexed="13"/>
      </top>
      <bottom/>
      <diagonal/>
    </border>
    <border>
      <left style="medium">
        <color indexed="8"/>
      </left>
      <right style="medium">
        <color theme="1"/>
      </right>
      <top style="medium">
        <color indexed="8"/>
      </top>
      <bottom/>
      <diagonal/>
    </border>
    <border>
      <left style="medium">
        <color indexed="8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indexed="8"/>
      </top>
      <bottom/>
      <diagonal/>
    </border>
    <border>
      <left style="medium">
        <color indexed="64"/>
      </left>
      <right style="medium">
        <color theme="1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medium">
        <color theme="1"/>
      </left>
      <right style="medium">
        <color indexed="8"/>
      </right>
      <top/>
      <bottom style="thin">
        <color indexed="8"/>
      </bottom>
      <diagonal/>
    </border>
    <border>
      <left style="medium">
        <color theme="1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 applyNumberFormat="0" applyFill="0" applyBorder="0" applyProtection="0"/>
    <xf numFmtId="206" fontId="36" fillId="0" borderId="0" applyFont="0" applyFill="0" applyBorder="0" applyAlignment="0" applyProtection="0"/>
    <xf numFmtId="0" fontId="36" fillId="0" borderId="0"/>
    <xf numFmtId="0" fontId="40" fillId="0" borderId="0"/>
  </cellStyleXfs>
  <cellXfs count="933">
    <xf numFmtId="0" fontId="0" fillId="0" borderId="0" xfId="0" applyFont="1" applyAlignment="1"/>
    <xf numFmtId="0" fontId="0" fillId="0" borderId="0" xfId="0" applyNumberFormat="1" applyFont="1" applyAlignment="1"/>
    <xf numFmtId="0" fontId="0" fillId="8" borderId="2" xfId="0" applyFont="1" applyFill="1" applyBorder="1" applyAlignment="1"/>
    <xf numFmtId="0" fontId="0" fillId="8" borderId="3" xfId="0" applyFont="1" applyFill="1" applyBorder="1" applyAlignment="1"/>
    <xf numFmtId="0" fontId="0" fillId="8" borderId="4" xfId="0" applyFont="1" applyFill="1" applyBorder="1" applyAlignment="1"/>
    <xf numFmtId="49" fontId="1" fillId="8" borderId="5" xfId="0" applyNumberFormat="1" applyFont="1" applyFill="1" applyBorder="1" applyAlignment="1"/>
    <xf numFmtId="192" fontId="5" fillId="8" borderId="6" xfId="0" applyNumberFormat="1" applyFont="1" applyFill="1" applyBorder="1" applyAlignment="1">
      <alignment horizontal="center"/>
    </xf>
    <xf numFmtId="0" fontId="0" fillId="8" borderId="7" xfId="0" applyFont="1" applyFill="1" applyBorder="1" applyAlignment="1"/>
    <xf numFmtId="0" fontId="0" fillId="8" borderId="8" xfId="0" applyFont="1" applyFill="1" applyBorder="1" applyAlignment="1"/>
    <xf numFmtId="49" fontId="1" fillId="8" borderId="9" xfId="0" applyNumberFormat="1" applyFont="1" applyFill="1" applyBorder="1" applyAlignment="1"/>
    <xf numFmtId="192" fontId="5" fillId="8" borderId="10" xfId="0" applyNumberFormat="1" applyFont="1" applyFill="1" applyBorder="1" applyAlignment="1">
      <alignment horizontal="center"/>
    </xf>
    <xf numFmtId="49" fontId="1" fillId="8" borderId="11" xfId="0" applyNumberFormat="1" applyFont="1" applyFill="1" applyBorder="1" applyAlignment="1"/>
    <xf numFmtId="192" fontId="5" fillId="8" borderId="12" xfId="0" applyNumberFormat="1" applyFont="1" applyFill="1" applyBorder="1" applyAlignment="1">
      <alignment horizontal="center"/>
    </xf>
    <xf numFmtId="0" fontId="0" fillId="8" borderId="13" xfId="0" applyFont="1" applyFill="1" applyBorder="1" applyAlignment="1"/>
    <xf numFmtId="0" fontId="0" fillId="8" borderId="14" xfId="0" applyFont="1" applyFill="1" applyBorder="1" applyAlignment="1"/>
    <xf numFmtId="49" fontId="8" fillId="8" borderId="14" xfId="0" applyNumberFormat="1" applyFont="1" applyFill="1" applyBorder="1" applyAlignment="1">
      <alignment horizontal="left"/>
    </xf>
    <xf numFmtId="49" fontId="1" fillId="8" borderId="5" xfId="0" applyNumberFormat="1" applyFont="1" applyFill="1" applyBorder="1" applyAlignment="1">
      <alignment horizontal="center"/>
    </xf>
    <xf numFmtId="193" fontId="5" fillId="8" borderId="6" xfId="0" applyNumberFormat="1" applyFont="1" applyFill="1" applyBorder="1" applyAlignment="1">
      <alignment horizontal="center"/>
    </xf>
    <xf numFmtId="49" fontId="1" fillId="8" borderId="11" xfId="0" applyNumberFormat="1" applyFont="1" applyFill="1" applyBorder="1" applyAlignment="1">
      <alignment horizontal="center"/>
    </xf>
    <xf numFmtId="0" fontId="0" fillId="8" borderId="15" xfId="0" applyFont="1" applyFill="1" applyBorder="1" applyAlignment="1"/>
    <xf numFmtId="49" fontId="10" fillId="5" borderId="16" xfId="0" applyNumberFormat="1" applyFont="1" applyFill="1" applyBorder="1" applyAlignment="1">
      <alignment horizontal="center" wrapText="1"/>
    </xf>
    <xf numFmtId="49" fontId="10" fillId="5" borderId="16" xfId="0" applyNumberFormat="1" applyFont="1" applyFill="1" applyBorder="1" applyAlignment="1">
      <alignment horizontal="center"/>
    </xf>
    <xf numFmtId="49" fontId="10" fillId="5" borderId="17" xfId="0" applyNumberFormat="1" applyFont="1" applyFill="1" applyBorder="1" applyAlignment="1">
      <alignment horizontal="center"/>
    </xf>
    <xf numFmtId="0" fontId="10" fillId="5" borderId="17" xfId="0" applyNumberFormat="1" applyFont="1" applyFill="1" applyBorder="1" applyAlignment="1">
      <alignment horizontal="center"/>
    </xf>
    <xf numFmtId="49" fontId="0" fillId="5" borderId="18" xfId="0" applyNumberFormat="1" applyFont="1" applyFill="1" applyBorder="1" applyAlignment="1"/>
    <xf numFmtId="9" fontId="10" fillId="5" borderId="19" xfId="0" applyNumberFormat="1" applyFont="1" applyFill="1" applyBorder="1" applyAlignment="1">
      <alignment horizontal="center"/>
    </xf>
    <xf numFmtId="49" fontId="0" fillId="8" borderId="17" xfId="0" applyNumberFormat="1" applyFont="1" applyFill="1" applyBorder="1" applyAlignment="1">
      <alignment horizontal="left" wrapText="1"/>
    </xf>
    <xf numFmtId="195" fontId="10" fillId="8" borderId="17" xfId="0" applyNumberFormat="1" applyFont="1" applyFill="1" applyBorder="1" applyAlignment="1">
      <alignment horizontal="center"/>
    </xf>
    <xf numFmtId="195" fontId="0" fillId="8" borderId="5" xfId="0" applyNumberFormat="1" applyFont="1" applyFill="1" applyBorder="1" applyAlignment="1">
      <alignment horizontal="center"/>
    </xf>
    <xf numFmtId="195" fontId="0" fillId="8" borderId="20" xfId="0" applyNumberFormat="1" applyFont="1" applyFill="1" applyBorder="1" applyAlignment="1">
      <alignment horizontal="center"/>
    </xf>
    <xf numFmtId="195" fontId="0" fillId="8" borderId="6" xfId="0" applyNumberFormat="1" applyFont="1" applyFill="1" applyBorder="1" applyAlignment="1">
      <alignment horizontal="center"/>
    </xf>
    <xf numFmtId="49" fontId="0" fillId="8" borderId="21" xfId="0" applyNumberFormat="1" applyFont="1" applyFill="1" applyBorder="1" applyAlignment="1">
      <alignment horizontal="left" wrapText="1"/>
    </xf>
    <xf numFmtId="195" fontId="10" fillId="8" borderId="21" xfId="0" applyNumberFormat="1" applyFont="1" applyFill="1" applyBorder="1" applyAlignment="1">
      <alignment horizontal="center"/>
    </xf>
    <xf numFmtId="195" fontId="0" fillId="8" borderId="9" xfId="0" applyNumberFormat="1" applyFont="1" applyFill="1" applyBorder="1" applyAlignment="1">
      <alignment horizontal="center"/>
    </xf>
    <xf numFmtId="195" fontId="0" fillId="8" borderId="22" xfId="0" applyNumberFormat="1" applyFont="1" applyFill="1" applyBorder="1" applyAlignment="1">
      <alignment horizontal="center"/>
    </xf>
    <xf numFmtId="195" fontId="0" fillId="8" borderId="10" xfId="0" applyNumberFormat="1" applyFont="1" applyFill="1" applyBorder="1" applyAlignment="1">
      <alignment horizontal="center"/>
    </xf>
    <xf numFmtId="195" fontId="10" fillId="8" borderId="19" xfId="0" applyNumberFormat="1" applyFont="1" applyFill="1" applyBorder="1" applyAlignment="1">
      <alignment horizontal="center"/>
    </xf>
    <xf numFmtId="195" fontId="0" fillId="8" borderId="11" xfId="0" applyNumberFormat="1" applyFont="1" applyFill="1" applyBorder="1" applyAlignment="1">
      <alignment horizontal="center"/>
    </xf>
    <xf numFmtId="195" fontId="0" fillId="8" borderId="23" xfId="0" applyNumberFormat="1" applyFont="1" applyFill="1" applyBorder="1" applyAlignment="1">
      <alignment horizontal="center"/>
    </xf>
    <xf numFmtId="195" fontId="0" fillId="8" borderId="12" xfId="0" applyNumberFormat="1" applyFont="1" applyFill="1" applyBorder="1" applyAlignment="1">
      <alignment horizontal="center"/>
    </xf>
    <xf numFmtId="49" fontId="0" fillId="5" borderId="24" xfId="0" applyNumberFormat="1" applyFont="1" applyFill="1" applyBorder="1" applyAlignment="1"/>
    <xf numFmtId="195" fontId="0" fillId="5" borderId="24" xfId="0" applyNumberFormat="1" applyFont="1" applyFill="1" applyBorder="1" applyAlignment="1">
      <alignment horizontal="center"/>
    </xf>
    <xf numFmtId="195" fontId="0" fillId="5" borderId="24" xfId="0" applyNumberFormat="1" applyFont="1" applyFill="1" applyBorder="1" applyAlignment="1"/>
    <xf numFmtId="49" fontId="0" fillId="8" borderId="21" xfId="0" applyNumberFormat="1" applyFont="1" applyFill="1" applyBorder="1" applyAlignment="1">
      <alignment horizontal="left"/>
    </xf>
    <xf numFmtId="49" fontId="0" fillId="8" borderId="19" xfId="0" applyNumberFormat="1" applyFont="1" applyFill="1" applyBorder="1" applyAlignment="1">
      <alignment horizontal="left"/>
    </xf>
    <xf numFmtId="195" fontId="10" fillId="5" borderId="24" xfId="0" applyNumberFormat="1" applyFont="1" applyFill="1" applyBorder="1" applyAlignment="1">
      <alignment horizontal="center"/>
    </xf>
    <xf numFmtId="49" fontId="10" fillId="5" borderId="18" xfId="0" applyNumberFormat="1" applyFont="1" applyFill="1" applyBorder="1" applyAlignment="1">
      <alignment horizontal="center"/>
    </xf>
    <xf numFmtId="49" fontId="10" fillId="5" borderId="25" xfId="0" applyNumberFormat="1" applyFont="1" applyFill="1" applyBorder="1" applyAlignment="1">
      <alignment horizontal="center"/>
    </xf>
    <xf numFmtId="49" fontId="10" fillId="5" borderId="26" xfId="0" applyNumberFormat="1" applyFont="1" applyFill="1" applyBorder="1" applyAlignment="1">
      <alignment horizontal="center"/>
    </xf>
    <xf numFmtId="9" fontId="10" fillId="5" borderId="16" xfId="0" applyNumberFormat="1" applyFont="1" applyFill="1" applyBorder="1" applyAlignment="1">
      <alignment horizontal="center"/>
    </xf>
    <xf numFmtId="49" fontId="0" fillId="8" borderId="10" xfId="0" applyNumberFormat="1" applyFont="1" applyFill="1" applyBorder="1" applyAlignment="1">
      <alignment horizontal="left"/>
    </xf>
    <xf numFmtId="49" fontId="0" fillId="8" borderId="12" xfId="0" applyNumberFormat="1" applyFont="1" applyFill="1" applyBorder="1" applyAlignment="1">
      <alignment horizontal="left" vertical="center"/>
    </xf>
    <xf numFmtId="195" fontId="12" fillId="5" borderId="27" xfId="0" applyNumberFormat="1" applyFont="1" applyFill="1" applyBorder="1" applyAlignment="1">
      <alignment horizontal="center"/>
    </xf>
    <xf numFmtId="195" fontId="13" fillId="5" borderId="24" xfId="0" applyNumberFormat="1" applyFont="1" applyFill="1" applyBorder="1" applyAlignment="1">
      <alignment horizontal="center"/>
    </xf>
    <xf numFmtId="49" fontId="0" fillId="8" borderId="12" xfId="0" applyNumberFormat="1" applyFont="1" applyFill="1" applyBorder="1" applyAlignment="1">
      <alignment horizontal="left"/>
    </xf>
    <xf numFmtId="49" fontId="10" fillId="3" borderId="28" xfId="0" applyNumberFormat="1" applyFont="1" applyFill="1" applyBorder="1" applyAlignment="1">
      <alignment horizontal="left"/>
    </xf>
    <xf numFmtId="195" fontId="10" fillId="3" borderId="28" xfId="0" applyNumberFormat="1" applyFont="1" applyFill="1" applyBorder="1" applyAlignment="1">
      <alignment horizontal="center"/>
    </xf>
    <xf numFmtId="0" fontId="0" fillId="8" borderId="29" xfId="0" applyFont="1" applyFill="1" applyBorder="1" applyAlignment="1"/>
    <xf numFmtId="0" fontId="0" fillId="0" borderId="30" xfId="0" applyFont="1" applyBorder="1" applyAlignment="1"/>
    <xf numFmtId="0" fontId="0" fillId="0" borderId="0" xfId="0" applyFont="1" applyBorder="1" applyAlignment="1"/>
    <xf numFmtId="0" fontId="0" fillId="0" borderId="31" xfId="0" applyFont="1" applyBorder="1" applyAlignment="1"/>
    <xf numFmtId="49" fontId="0" fillId="9" borderId="32" xfId="0" applyNumberFormat="1" applyFont="1" applyFill="1" applyBorder="1" applyAlignment="1"/>
    <xf numFmtId="49" fontId="0" fillId="4" borderId="32" xfId="0" applyNumberFormat="1" applyFont="1" applyFill="1" applyBorder="1" applyAlignment="1"/>
    <xf numFmtId="9" fontId="0" fillId="9" borderId="32" xfId="0" applyNumberFormat="1" applyFont="1" applyFill="1" applyBorder="1" applyAlignment="1"/>
    <xf numFmtId="198" fontId="0" fillId="9" borderId="32" xfId="0" applyNumberFormat="1" applyFont="1" applyFill="1" applyBorder="1" applyAlignment="1"/>
    <xf numFmtId="2" fontId="0" fillId="0" borderId="33" xfId="0" applyNumberFormat="1" applyFont="1" applyBorder="1" applyAlignment="1"/>
    <xf numFmtId="2" fontId="0" fillId="0" borderId="34" xfId="0" applyNumberFormat="1" applyFont="1" applyBorder="1" applyAlignment="1"/>
    <xf numFmtId="0" fontId="0" fillId="10" borderId="35" xfId="0" applyFont="1" applyFill="1" applyBorder="1" applyAlignment="1"/>
    <xf numFmtId="2" fontId="0" fillId="10" borderId="36" xfId="0" applyNumberFormat="1" applyFont="1" applyFill="1" applyBorder="1" applyAlignment="1"/>
    <xf numFmtId="1" fontId="0" fillId="10" borderId="37" xfId="0" applyNumberFormat="1" applyFont="1" applyFill="1" applyBorder="1" applyAlignment="1"/>
    <xf numFmtId="2" fontId="5" fillId="2" borderId="38" xfId="0" applyNumberFormat="1" applyFont="1" applyFill="1" applyBorder="1" applyAlignment="1"/>
    <xf numFmtId="1" fontId="5" fillId="2" borderId="34" xfId="0" applyNumberFormat="1" applyFont="1" applyFill="1" applyBorder="1" applyAlignment="1"/>
    <xf numFmtId="2" fontId="5" fillId="2" borderId="39" xfId="0" applyNumberFormat="1" applyFont="1" applyFill="1" applyBorder="1" applyAlignment="1"/>
    <xf numFmtId="2" fontId="5" fillId="2" borderId="34" xfId="0" applyNumberFormat="1" applyFont="1" applyFill="1" applyBorder="1" applyAlignment="1"/>
    <xf numFmtId="0" fontId="0" fillId="0" borderId="40" xfId="0" applyFont="1" applyBorder="1" applyAlignment="1"/>
    <xf numFmtId="0" fontId="0" fillId="0" borderId="37" xfId="0" applyFont="1" applyBorder="1" applyAlignment="1"/>
    <xf numFmtId="9" fontId="0" fillId="10" borderId="34" xfId="0" applyNumberFormat="1" applyFont="1" applyFill="1" applyBorder="1" applyAlignment="1"/>
    <xf numFmtId="198" fontId="0" fillId="10" borderId="34" xfId="0" applyNumberFormat="1" applyFont="1" applyFill="1" applyBorder="1" applyAlignment="1"/>
    <xf numFmtId="49" fontId="4" fillId="0" borderId="41" xfId="0" applyNumberFormat="1" applyFont="1" applyBorder="1" applyAlignment="1">
      <alignment horizontal="right"/>
    </xf>
    <xf numFmtId="2" fontId="4" fillId="6" borderId="34" xfId="0" applyNumberFormat="1" applyFont="1" applyFill="1" applyBorder="1" applyAlignment="1"/>
    <xf numFmtId="0" fontId="0" fillId="8" borderId="1" xfId="0" applyFont="1" applyFill="1" applyBorder="1" applyAlignment="1"/>
    <xf numFmtId="2" fontId="0" fillId="8" borderId="1" xfId="0" applyNumberFormat="1" applyFont="1" applyFill="1" applyBorder="1" applyAlignment="1"/>
    <xf numFmtId="49" fontId="0" fillId="8" borderId="42" xfId="0" applyNumberFormat="1" applyFont="1" applyFill="1" applyBorder="1" applyAlignment="1">
      <alignment horizontal="left"/>
    </xf>
    <xf numFmtId="2" fontId="0" fillId="8" borderId="43" xfId="0" applyNumberFormat="1" applyFont="1" applyFill="1" applyBorder="1" applyAlignment="1"/>
    <xf numFmtId="0" fontId="0" fillId="0" borderId="33" xfId="0" applyNumberFormat="1" applyFont="1" applyBorder="1" applyAlignment="1"/>
    <xf numFmtId="0" fontId="0" fillId="0" borderId="33" xfId="0" applyFont="1" applyBorder="1" applyAlignment="1"/>
    <xf numFmtId="0" fontId="0" fillId="0" borderId="34" xfId="0" applyNumberFormat="1" applyFont="1" applyBorder="1" applyAlignment="1"/>
    <xf numFmtId="203" fontId="10" fillId="0" borderId="34" xfId="0" applyNumberFormat="1" applyFont="1" applyBorder="1" applyAlignment="1"/>
    <xf numFmtId="49" fontId="0" fillId="0" borderId="34" xfId="0" applyNumberFormat="1" applyFont="1" applyBorder="1" applyAlignment="1"/>
    <xf numFmtId="201" fontId="0" fillId="8" borderId="2" xfId="0" applyNumberFormat="1" applyFont="1" applyFill="1" applyBorder="1" applyAlignment="1"/>
    <xf numFmtId="49" fontId="22" fillId="8" borderId="44" xfId="0" applyNumberFormat="1" applyFont="1" applyFill="1" applyBorder="1" applyAlignment="1">
      <alignment horizontal="center" vertical="center" wrapText="1"/>
    </xf>
    <xf numFmtId="49" fontId="24" fillId="8" borderId="45" xfId="0" applyNumberFormat="1" applyFont="1" applyFill="1" applyBorder="1" applyAlignment="1">
      <alignment horizontal="center" vertical="center" wrapText="1"/>
    </xf>
    <xf numFmtId="49" fontId="24" fillId="8" borderId="46" xfId="0" applyNumberFormat="1" applyFont="1" applyFill="1" applyBorder="1" applyAlignment="1">
      <alignment horizontal="center" vertical="center" wrapText="1"/>
    </xf>
    <xf numFmtId="49" fontId="11" fillId="11" borderId="47" xfId="0" applyNumberFormat="1" applyFont="1" applyFill="1" applyBorder="1" applyAlignment="1">
      <alignment horizontal="center" vertical="center" wrapText="1"/>
    </xf>
    <xf numFmtId="49" fontId="11" fillId="11" borderId="48" xfId="0" applyNumberFormat="1" applyFont="1" applyFill="1" applyBorder="1" applyAlignment="1">
      <alignment horizontal="center" vertical="center" wrapText="1"/>
    </xf>
    <xf numFmtId="49" fontId="19" fillId="11" borderId="48" xfId="0" applyNumberFormat="1" applyFont="1" applyFill="1" applyBorder="1" applyAlignment="1">
      <alignment horizontal="center" vertical="center" wrapText="1"/>
    </xf>
    <xf numFmtId="49" fontId="11" fillId="11" borderId="49" xfId="0" applyNumberFormat="1" applyFont="1" applyFill="1" applyBorder="1" applyAlignment="1">
      <alignment horizontal="center" vertical="center"/>
    </xf>
    <xf numFmtId="49" fontId="11" fillId="11" borderId="50" xfId="0" applyNumberFormat="1" applyFont="1" applyFill="1" applyBorder="1" applyAlignment="1">
      <alignment horizontal="center" vertical="center"/>
    </xf>
    <xf numFmtId="201" fontId="32" fillId="11" borderId="51" xfId="0" applyNumberFormat="1" applyFont="1" applyFill="1" applyBorder="1" applyAlignment="1">
      <alignment horizontal="center" vertical="center"/>
    </xf>
    <xf numFmtId="201" fontId="32" fillId="11" borderId="52" xfId="0" applyNumberFormat="1" applyFont="1" applyFill="1" applyBorder="1" applyAlignment="1">
      <alignment horizontal="center" vertical="center"/>
    </xf>
    <xf numFmtId="201" fontId="10" fillId="8" borderId="44" xfId="0" applyNumberFormat="1" applyFont="1" applyFill="1" applyBorder="1" applyAlignment="1">
      <alignment horizontal="center"/>
    </xf>
    <xf numFmtId="49" fontId="0" fillId="8" borderId="45" xfId="0" applyNumberFormat="1" applyFont="1" applyFill="1" applyBorder="1" applyAlignment="1">
      <alignment horizontal="left"/>
    </xf>
    <xf numFmtId="202" fontId="18" fillId="8" borderId="45" xfId="0" applyNumberFormat="1" applyFont="1" applyFill="1" applyBorder="1" applyAlignment="1">
      <alignment horizontal="center"/>
    </xf>
    <xf numFmtId="2" fontId="18" fillId="8" borderId="45" xfId="0" applyNumberFormat="1" applyFont="1" applyFill="1" applyBorder="1" applyAlignment="1">
      <alignment horizontal="right"/>
    </xf>
    <xf numFmtId="4" fontId="18" fillId="8" borderId="45" xfId="0" applyNumberFormat="1" applyFont="1" applyFill="1" applyBorder="1" applyAlignment="1">
      <alignment horizontal="right"/>
    </xf>
    <xf numFmtId="4" fontId="18" fillId="8" borderId="53" xfId="0" applyNumberFormat="1" applyFont="1" applyFill="1" applyBorder="1" applyAlignment="1">
      <alignment horizontal="right"/>
    </xf>
    <xf numFmtId="4" fontId="18" fillId="8" borderId="46" xfId="0" applyNumberFormat="1" applyFont="1" applyFill="1" applyBorder="1" applyAlignment="1">
      <alignment horizontal="right"/>
    </xf>
    <xf numFmtId="201" fontId="10" fillId="8" borderId="44" xfId="0" applyNumberFormat="1" applyFont="1" applyFill="1" applyBorder="1" applyAlignment="1">
      <alignment horizontal="center" vertical="center"/>
    </xf>
    <xf numFmtId="49" fontId="10" fillId="8" borderId="45" xfId="0" applyNumberFormat="1" applyFont="1" applyFill="1" applyBorder="1" applyAlignment="1">
      <alignment horizontal="left" vertical="center"/>
    </xf>
    <xf numFmtId="202" fontId="18" fillId="8" borderId="45" xfId="0" applyNumberFormat="1" applyFont="1" applyFill="1" applyBorder="1" applyAlignment="1">
      <alignment horizontal="center" vertical="center"/>
    </xf>
    <xf numFmtId="2" fontId="18" fillId="8" borderId="45" xfId="0" applyNumberFormat="1" applyFont="1" applyFill="1" applyBorder="1" applyAlignment="1">
      <alignment horizontal="right" vertical="center"/>
    </xf>
    <xf numFmtId="4" fontId="18" fillId="8" borderId="45" xfId="0" applyNumberFormat="1" applyFont="1" applyFill="1" applyBorder="1" applyAlignment="1">
      <alignment horizontal="right" vertical="center"/>
    </xf>
    <xf numFmtId="4" fontId="18" fillId="8" borderId="46" xfId="0" applyNumberFormat="1" applyFont="1" applyFill="1" applyBorder="1" applyAlignment="1">
      <alignment horizontal="right" vertical="center"/>
    </xf>
    <xf numFmtId="49" fontId="0" fillId="8" borderId="45" xfId="0" applyNumberFormat="1" applyFont="1" applyFill="1" applyBorder="1" applyAlignment="1">
      <alignment horizontal="left" vertical="center"/>
    </xf>
    <xf numFmtId="201" fontId="10" fillId="8" borderId="54" xfId="0" applyNumberFormat="1" applyFont="1" applyFill="1" applyBorder="1" applyAlignment="1">
      <alignment horizontal="center"/>
    </xf>
    <xf numFmtId="49" fontId="0" fillId="8" borderId="55" xfId="0" applyNumberFormat="1" applyFont="1" applyFill="1" applyBorder="1" applyAlignment="1">
      <alignment horizontal="left"/>
    </xf>
    <xf numFmtId="202" fontId="18" fillId="8" borderId="55" xfId="0" applyNumberFormat="1" applyFont="1" applyFill="1" applyBorder="1" applyAlignment="1">
      <alignment horizontal="center"/>
    </xf>
    <xf numFmtId="2" fontId="18" fillId="8" borderId="55" xfId="0" applyNumberFormat="1" applyFont="1" applyFill="1" applyBorder="1" applyAlignment="1">
      <alignment horizontal="right"/>
    </xf>
    <xf numFmtId="4" fontId="18" fillId="8" borderId="55" xfId="0" applyNumberFormat="1" applyFont="1" applyFill="1" applyBorder="1" applyAlignment="1">
      <alignment horizontal="right"/>
    </xf>
    <xf numFmtId="4" fontId="18" fillId="8" borderId="56" xfId="0" applyNumberFormat="1" applyFont="1" applyFill="1" applyBorder="1" applyAlignment="1">
      <alignment horizontal="right"/>
    </xf>
    <xf numFmtId="4" fontId="18" fillId="8" borderId="57" xfId="0" applyNumberFormat="1" applyFont="1" applyFill="1" applyBorder="1" applyAlignment="1">
      <alignment horizontal="right"/>
    </xf>
    <xf numFmtId="49" fontId="26" fillId="11" borderId="58" xfId="0" applyNumberFormat="1" applyFont="1" applyFill="1" applyBorder="1" applyAlignment="1">
      <alignment horizontal="left" vertical="center"/>
    </xf>
    <xf numFmtId="201" fontId="26" fillId="11" borderId="59" xfId="0" applyNumberFormat="1" applyFont="1" applyFill="1" applyBorder="1" applyAlignment="1">
      <alignment horizontal="left" vertical="center"/>
    </xf>
    <xf numFmtId="201" fontId="32" fillId="11" borderId="60" xfId="0" applyNumberFormat="1" applyFont="1" applyFill="1" applyBorder="1" applyAlignment="1">
      <alignment horizontal="center" vertical="center"/>
    </xf>
    <xf numFmtId="201" fontId="10" fillId="8" borderId="61" xfId="0" applyNumberFormat="1" applyFont="1" applyFill="1" applyBorder="1" applyAlignment="1">
      <alignment horizontal="center" vertical="center"/>
    </xf>
    <xf numFmtId="49" fontId="10" fillId="8" borderId="62" xfId="0" applyNumberFormat="1" applyFont="1" applyFill="1" applyBorder="1" applyAlignment="1">
      <alignment horizontal="left" vertical="center" wrapText="1"/>
    </xf>
    <xf numFmtId="202" fontId="18" fillId="8" borderId="62" xfId="0" applyNumberFormat="1" applyFont="1" applyFill="1" applyBorder="1" applyAlignment="1">
      <alignment horizontal="center" vertical="center"/>
    </xf>
    <xf numFmtId="2" fontId="18" fillId="8" borderId="62" xfId="0" applyNumberFormat="1" applyFont="1" applyFill="1" applyBorder="1" applyAlignment="1">
      <alignment horizontal="right" vertical="center"/>
    </xf>
    <xf numFmtId="4" fontId="18" fillId="8" borderId="62" xfId="0" applyNumberFormat="1" applyFont="1" applyFill="1" applyBorder="1" applyAlignment="1">
      <alignment horizontal="right" vertical="center"/>
    </xf>
    <xf numFmtId="4" fontId="18" fillId="8" borderId="63" xfId="0" applyNumberFormat="1" applyFont="1" applyFill="1" applyBorder="1" applyAlignment="1">
      <alignment horizontal="right" vertical="center"/>
    </xf>
    <xf numFmtId="49" fontId="10" fillId="8" borderId="45" xfId="0" applyNumberFormat="1" applyFont="1" applyFill="1" applyBorder="1" applyAlignment="1">
      <alignment horizontal="left" vertical="center" wrapText="1"/>
    </xf>
    <xf numFmtId="201" fontId="10" fillId="8" borderId="64" xfId="0" applyNumberFormat="1" applyFont="1" applyFill="1" applyBorder="1" applyAlignment="1">
      <alignment horizontal="center" vertical="center"/>
    </xf>
    <xf numFmtId="49" fontId="10" fillId="8" borderId="65" xfId="0" applyNumberFormat="1" applyFont="1" applyFill="1" applyBorder="1" applyAlignment="1">
      <alignment horizontal="left" vertical="center"/>
    </xf>
    <xf numFmtId="202" fontId="18" fillId="8" borderId="65" xfId="0" applyNumberFormat="1" applyFont="1" applyFill="1" applyBorder="1" applyAlignment="1">
      <alignment horizontal="center" vertical="center"/>
    </xf>
    <xf numFmtId="2" fontId="18" fillId="8" borderId="65" xfId="0" applyNumberFormat="1" applyFont="1" applyFill="1" applyBorder="1" applyAlignment="1">
      <alignment horizontal="right" vertical="center"/>
    </xf>
    <xf numFmtId="4" fontId="18" fillId="8" borderId="65" xfId="0" applyNumberFormat="1" applyFont="1" applyFill="1" applyBorder="1" applyAlignment="1">
      <alignment horizontal="right" vertical="center"/>
    </xf>
    <xf numFmtId="4" fontId="18" fillId="8" borderId="57" xfId="0" applyNumberFormat="1" applyFont="1" applyFill="1" applyBorder="1" applyAlignment="1">
      <alignment horizontal="right" vertical="center"/>
    </xf>
    <xf numFmtId="201" fontId="10" fillId="8" borderId="64" xfId="0" applyNumberFormat="1" applyFont="1" applyFill="1" applyBorder="1" applyAlignment="1">
      <alignment horizontal="center"/>
    </xf>
    <xf numFmtId="49" fontId="0" fillId="8" borderId="65" xfId="0" applyNumberFormat="1" applyFont="1" applyFill="1" applyBorder="1" applyAlignment="1">
      <alignment horizontal="left"/>
    </xf>
    <xf numFmtId="202" fontId="18" fillId="8" borderId="65" xfId="0" applyNumberFormat="1" applyFont="1" applyFill="1" applyBorder="1" applyAlignment="1">
      <alignment horizontal="center"/>
    </xf>
    <xf numFmtId="2" fontId="18" fillId="8" borderId="65" xfId="0" applyNumberFormat="1" applyFont="1" applyFill="1" applyBorder="1" applyAlignment="1">
      <alignment horizontal="right"/>
    </xf>
    <xf numFmtId="4" fontId="18" fillId="8" borderId="65" xfId="0" applyNumberFormat="1" applyFont="1" applyFill="1" applyBorder="1" applyAlignment="1">
      <alignment horizontal="right"/>
    </xf>
    <xf numFmtId="201" fontId="10" fillId="8" borderId="66" xfId="0" applyNumberFormat="1" applyFont="1" applyFill="1" applyBorder="1" applyAlignment="1">
      <alignment horizontal="center"/>
    </xf>
    <xf numFmtId="0" fontId="0" fillId="8" borderId="66" xfId="0" applyFont="1" applyFill="1" applyBorder="1" applyAlignment="1">
      <alignment horizontal="left"/>
    </xf>
    <xf numFmtId="202" fontId="18" fillId="8" borderId="66" xfId="0" applyNumberFormat="1" applyFont="1" applyFill="1" applyBorder="1" applyAlignment="1">
      <alignment horizontal="center"/>
    </xf>
    <xf numFmtId="2" fontId="18" fillId="8" borderId="66" xfId="0" applyNumberFormat="1" applyFont="1" applyFill="1" applyBorder="1" applyAlignment="1">
      <alignment horizontal="right"/>
    </xf>
    <xf numFmtId="4" fontId="18" fillId="8" borderId="66" xfId="0" applyNumberFormat="1" applyFont="1" applyFill="1" applyBorder="1" applyAlignment="1">
      <alignment horizontal="right"/>
    </xf>
    <xf numFmtId="49" fontId="25" fillId="12" borderId="67" xfId="0" applyNumberFormat="1" applyFont="1" applyFill="1" applyBorder="1" applyAlignment="1">
      <alignment horizontal="left" vertical="center"/>
    </xf>
    <xf numFmtId="49" fontId="25" fillId="12" borderId="68" xfId="0" applyNumberFormat="1" applyFont="1" applyFill="1" applyBorder="1" applyAlignment="1">
      <alignment horizontal="left" vertical="center"/>
    </xf>
    <xf numFmtId="201" fontId="25" fillId="12" borderId="68" xfId="0" applyNumberFormat="1" applyFont="1" applyFill="1" applyBorder="1" applyAlignment="1">
      <alignment horizontal="left" vertical="center"/>
    </xf>
    <xf numFmtId="201" fontId="11" fillId="12" borderId="68" xfId="0" applyNumberFormat="1" applyFont="1" applyFill="1" applyBorder="1" applyAlignment="1">
      <alignment horizontal="left" vertical="center"/>
    </xf>
    <xf numFmtId="201" fontId="11" fillId="12" borderId="69" xfId="0" applyNumberFormat="1" applyFont="1" applyFill="1" applyBorder="1" applyAlignment="1">
      <alignment horizontal="left" vertical="center"/>
    </xf>
    <xf numFmtId="49" fontId="10" fillId="8" borderId="70" xfId="0" applyNumberFormat="1" applyFont="1" applyFill="1" applyBorder="1" applyAlignment="1">
      <alignment horizontal="center"/>
    </xf>
    <xf numFmtId="49" fontId="0" fillId="8" borderId="71" xfId="0" applyNumberFormat="1" applyFont="1" applyFill="1" applyBorder="1" applyAlignment="1">
      <alignment horizontal="left"/>
    </xf>
    <xf numFmtId="202" fontId="18" fillId="8" borderId="71" xfId="0" applyNumberFormat="1" applyFont="1" applyFill="1" applyBorder="1" applyAlignment="1">
      <alignment horizontal="center"/>
    </xf>
    <xf numFmtId="2" fontId="18" fillId="8" borderId="71" xfId="0" applyNumberFormat="1" applyFont="1" applyFill="1" applyBorder="1" applyAlignment="1">
      <alignment horizontal="right"/>
    </xf>
    <xf numFmtId="4" fontId="18" fillId="8" borderId="71" xfId="0" applyNumberFormat="1" applyFont="1" applyFill="1" applyBorder="1" applyAlignment="1">
      <alignment horizontal="right"/>
    </xf>
    <xf numFmtId="4" fontId="18" fillId="8" borderId="72" xfId="0" applyNumberFormat="1" applyFont="1" applyFill="1" applyBorder="1" applyAlignment="1">
      <alignment horizontal="right"/>
    </xf>
    <xf numFmtId="201" fontId="10" fillId="8" borderId="73" xfId="0" applyNumberFormat="1" applyFont="1" applyFill="1" applyBorder="1" applyAlignment="1">
      <alignment horizontal="center"/>
    </xf>
    <xf numFmtId="0" fontId="0" fillId="8" borderId="73" xfId="0" applyFont="1" applyFill="1" applyBorder="1" applyAlignment="1">
      <alignment horizontal="left"/>
    </xf>
    <xf numFmtId="202" fontId="18" fillId="8" borderId="73" xfId="0" applyNumberFormat="1" applyFont="1" applyFill="1" applyBorder="1" applyAlignment="1">
      <alignment horizontal="center"/>
    </xf>
    <xf numFmtId="2" fontId="18" fillId="8" borderId="73" xfId="0" applyNumberFormat="1" applyFont="1" applyFill="1" applyBorder="1" applyAlignment="1">
      <alignment horizontal="right"/>
    </xf>
    <xf numFmtId="4" fontId="18" fillId="8" borderId="73" xfId="0" applyNumberFormat="1" applyFont="1" applyFill="1" applyBorder="1" applyAlignment="1">
      <alignment horizontal="right"/>
    </xf>
    <xf numFmtId="4" fontId="18" fillId="8" borderId="74" xfId="0" applyNumberFormat="1" applyFont="1" applyFill="1" applyBorder="1" applyAlignment="1">
      <alignment horizontal="right"/>
    </xf>
    <xf numFmtId="49" fontId="25" fillId="11" borderId="75" xfId="0" applyNumberFormat="1" applyFont="1" applyFill="1" applyBorder="1" applyAlignment="1">
      <alignment horizontal="left" vertical="center"/>
    </xf>
    <xf numFmtId="201" fontId="25" fillId="11" borderId="76" xfId="0" applyNumberFormat="1" applyFont="1" applyFill="1" applyBorder="1" applyAlignment="1">
      <alignment horizontal="left" vertical="center"/>
    </xf>
    <xf numFmtId="201" fontId="26" fillId="11" borderId="76" xfId="0" applyNumberFormat="1" applyFont="1" applyFill="1" applyBorder="1" applyAlignment="1">
      <alignment horizontal="left" vertical="center"/>
    </xf>
    <xf numFmtId="201" fontId="26" fillId="11" borderId="77" xfId="0" applyNumberFormat="1" applyFont="1" applyFill="1" applyBorder="1" applyAlignment="1">
      <alignment horizontal="left" vertical="center"/>
    </xf>
    <xf numFmtId="0" fontId="0" fillId="8" borderId="78" xfId="0" applyFont="1" applyFill="1" applyBorder="1" applyAlignment="1"/>
    <xf numFmtId="0" fontId="33" fillId="11" borderId="79" xfId="0" applyFont="1" applyFill="1" applyBorder="1" applyAlignment="1">
      <alignment horizontal="center" vertical="center" wrapText="1"/>
    </xf>
    <xf numFmtId="4" fontId="31" fillId="8" borderId="78" xfId="0" applyNumberFormat="1" applyFont="1" applyFill="1" applyBorder="1" applyAlignment="1"/>
    <xf numFmtId="4" fontId="31" fillId="8" borderId="1" xfId="0" applyNumberFormat="1" applyFont="1" applyFill="1" applyBorder="1" applyAlignment="1"/>
    <xf numFmtId="202" fontId="18" fillId="8" borderId="80" xfId="0" applyNumberFormat="1" applyFont="1" applyFill="1" applyBorder="1" applyAlignment="1">
      <alignment horizontal="center" vertical="center"/>
    </xf>
    <xf numFmtId="4" fontId="27" fillId="11" borderId="81" xfId="0" applyNumberFormat="1" applyFont="1" applyFill="1" applyBorder="1" applyAlignment="1">
      <alignment vertical="center"/>
    </xf>
    <xf numFmtId="4" fontId="18" fillId="11" borderId="82" xfId="0" applyNumberFormat="1" applyFont="1" applyFill="1" applyBorder="1" applyAlignment="1">
      <alignment vertical="center"/>
    </xf>
    <xf numFmtId="4" fontId="0" fillId="8" borderId="78" xfId="0" applyNumberFormat="1" applyFont="1" applyFill="1" applyBorder="1" applyAlignment="1"/>
    <xf numFmtId="4" fontId="0" fillId="8" borderId="1" xfId="0" applyNumberFormat="1" applyFont="1" applyFill="1" applyBorder="1" applyAlignment="1"/>
    <xf numFmtId="49" fontId="10" fillId="8" borderId="64" xfId="0" applyNumberFormat="1" applyFont="1" applyFill="1" applyBorder="1" applyAlignment="1">
      <alignment horizontal="center" vertical="center"/>
    </xf>
    <xf numFmtId="4" fontId="18" fillId="11" borderId="83" xfId="0" applyNumberFormat="1" applyFont="1" applyFill="1" applyBorder="1" applyAlignment="1">
      <alignment vertical="center"/>
    </xf>
    <xf numFmtId="4" fontId="18" fillId="11" borderId="84" xfId="0" applyNumberFormat="1" applyFont="1" applyFill="1" applyBorder="1" applyAlignment="1">
      <alignment vertical="center"/>
    </xf>
    <xf numFmtId="4" fontId="18" fillId="11" borderId="85" xfId="0" applyNumberFormat="1" applyFont="1" applyFill="1" applyBorder="1" applyAlignment="1">
      <alignment vertical="center"/>
    </xf>
    <xf numFmtId="4" fontId="18" fillId="11" borderId="86" xfId="0" applyNumberFormat="1" applyFont="1" applyFill="1" applyBorder="1" applyAlignment="1">
      <alignment vertical="center"/>
    </xf>
    <xf numFmtId="4" fontId="18" fillId="8" borderId="57" xfId="0" applyNumberFormat="1" applyFont="1" applyFill="1" applyBorder="1" applyAlignment="1">
      <alignment vertical="center"/>
    </xf>
    <xf numFmtId="49" fontId="10" fillId="8" borderId="62" xfId="0" applyNumberFormat="1" applyFont="1" applyFill="1" applyBorder="1" applyAlignment="1">
      <alignment vertical="center"/>
    </xf>
    <xf numFmtId="49" fontId="10" fillId="8" borderId="45" xfId="0" applyNumberFormat="1" applyFont="1" applyFill="1" applyBorder="1" applyAlignment="1">
      <alignment vertical="center"/>
    </xf>
    <xf numFmtId="4" fontId="18" fillId="11" borderId="87" xfId="0" applyNumberFormat="1" applyFont="1" applyFill="1" applyBorder="1" applyAlignment="1">
      <alignment vertical="center"/>
    </xf>
    <xf numFmtId="0" fontId="33" fillId="11" borderId="76" xfId="0" applyFont="1" applyFill="1" applyBorder="1" applyAlignment="1">
      <alignment horizontal="center" vertical="center" wrapText="1"/>
    </xf>
    <xf numFmtId="201" fontId="10" fillId="8" borderId="88" xfId="0" applyNumberFormat="1" applyFont="1" applyFill="1" applyBorder="1" applyAlignment="1">
      <alignment horizontal="center" vertical="center"/>
    </xf>
    <xf numFmtId="49" fontId="10" fillId="8" borderId="89" xfId="0" applyNumberFormat="1" applyFont="1" applyFill="1" applyBorder="1" applyAlignment="1">
      <alignment vertical="center"/>
    </xf>
    <xf numFmtId="202" fontId="18" fillId="8" borderId="89" xfId="0" applyNumberFormat="1" applyFont="1" applyFill="1" applyBorder="1" applyAlignment="1">
      <alignment horizontal="center" vertical="center"/>
    </xf>
    <xf numFmtId="4" fontId="0" fillId="8" borderId="90" xfId="0" applyNumberFormat="1" applyFont="1" applyFill="1" applyBorder="1" applyAlignment="1"/>
    <xf numFmtId="4" fontId="18" fillId="8" borderId="46" xfId="0" applyNumberFormat="1" applyFont="1" applyFill="1" applyBorder="1" applyAlignment="1">
      <alignment vertical="center"/>
    </xf>
    <xf numFmtId="49" fontId="10" fillId="8" borderId="91" xfId="0" applyNumberFormat="1" applyFont="1" applyFill="1" applyBorder="1" applyAlignment="1">
      <alignment horizontal="center" vertical="center"/>
    </xf>
    <xf numFmtId="49" fontId="10" fillId="8" borderId="56" xfId="0" applyNumberFormat="1" applyFont="1" applyFill="1" applyBorder="1" applyAlignment="1">
      <alignment vertical="center"/>
    </xf>
    <xf numFmtId="49" fontId="10" fillId="8" borderId="92" xfId="0" applyNumberFormat="1" applyFont="1" applyFill="1" applyBorder="1" applyAlignment="1">
      <alignment horizontal="center" vertical="center"/>
    </xf>
    <xf numFmtId="49" fontId="10" fillId="8" borderId="93" xfId="0" applyNumberFormat="1" applyFont="1" applyFill="1" applyBorder="1" applyAlignment="1">
      <alignment horizontal="center" vertical="center"/>
    </xf>
    <xf numFmtId="201" fontId="10" fillId="8" borderId="94" xfId="0" applyNumberFormat="1" applyFont="1" applyFill="1" applyBorder="1" applyAlignment="1">
      <alignment horizontal="center" vertical="center"/>
    </xf>
    <xf numFmtId="49" fontId="10" fillId="8" borderId="95" xfId="0" applyNumberFormat="1" applyFont="1" applyFill="1" applyBorder="1" applyAlignment="1">
      <alignment vertical="center"/>
    </xf>
    <xf numFmtId="202" fontId="18" fillId="8" borderId="95" xfId="0" applyNumberFormat="1" applyFont="1" applyFill="1" applyBorder="1" applyAlignment="1">
      <alignment horizontal="center" vertical="center"/>
    </xf>
    <xf numFmtId="4" fontId="18" fillId="11" borderId="96" xfId="0" applyNumberFormat="1" applyFont="1" applyFill="1" applyBorder="1" applyAlignment="1">
      <alignment vertical="center"/>
    </xf>
    <xf numFmtId="201" fontId="10" fillId="8" borderId="97" xfId="0" applyNumberFormat="1" applyFont="1" applyFill="1" applyBorder="1" applyAlignment="1">
      <alignment horizontal="center" vertical="center"/>
    </xf>
    <xf numFmtId="49" fontId="10" fillId="8" borderId="98" xfId="0" applyNumberFormat="1" applyFont="1" applyFill="1" applyBorder="1" applyAlignment="1">
      <alignment vertical="center"/>
    </xf>
    <xf numFmtId="202" fontId="18" fillId="8" borderId="98" xfId="0" applyNumberFormat="1" applyFont="1" applyFill="1" applyBorder="1" applyAlignment="1">
      <alignment horizontal="center" vertical="center"/>
    </xf>
    <xf numFmtId="4" fontId="18" fillId="11" borderId="81" xfId="0" applyNumberFormat="1" applyFont="1" applyFill="1" applyBorder="1" applyAlignment="1">
      <alignment vertical="center"/>
    </xf>
    <xf numFmtId="49" fontId="10" fillId="8" borderId="99" xfId="0" applyNumberFormat="1" applyFont="1" applyFill="1" applyBorder="1" applyAlignment="1">
      <alignment horizontal="center" vertical="center"/>
    </xf>
    <xf numFmtId="49" fontId="10" fillId="8" borderId="100" xfId="0" applyNumberFormat="1" applyFont="1" applyFill="1" applyBorder="1" applyAlignment="1">
      <alignment vertical="center"/>
    </xf>
    <xf numFmtId="202" fontId="18" fillId="8" borderId="100" xfId="0" applyNumberFormat="1" applyFont="1" applyFill="1" applyBorder="1" applyAlignment="1">
      <alignment horizontal="center" vertical="center"/>
    </xf>
    <xf numFmtId="4" fontId="18" fillId="11" borderId="101" xfId="0" applyNumberFormat="1" applyFont="1" applyFill="1" applyBorder="1" applyAlignment="1">
      <alignment vertical="center"/>
    </xf>
    <xf numFmtId="4" fontId="18" fillId="11" borderId="102" xfId="0" applyNumberFormat="1" applyFont="1" applyFill="1" applyBorder="1" applyAlignment="1">
      <alignment vertical="center"/>
    </xf>
    <xf numFmtId="201" fontId="10" fillId="8" borderId="103" xfId="0" applyNumberFormat="1" applyFont="1" applyFill="1" applyBorder="1" applyAlignment="1">
      <alignment horizontal="center" vertical="center"/>
    </xf>
    <xf numFmtId="49" fontId="10" fillId="8" borderId="103" xfId="0" applyNumberFormat="1" applyFont="1" applyFill="1" applyBorder="1" applyAlignment="1">
      <alignment vertical="center"/>
    </xf>
    <xf numFmtId="202" fontId="18" fillId="8" borderId="103" xfId="0" applyNumberFormat="1" applyFont="1" applyFill="1" applyBorder="1" applyAlignment="1">
      <alignment horizontal="center" vertical="center"/>
    </xf>
    <xf numFmtId="4" fontId="18" fillId="11" borderId="104" xfId="0" applyNumberFormat="1" applyFont="1" applyFill="1" applyBorder="1" applyAlignment="1">
      <alignment vertical="center"/>
    </xf>
    <xf numFmtId="4" fontId="18" fillId="11" borderId="105" xfId="0" applyNumberFormat="1" applyFont="1" applyFill="1" applyBorder="1" applyAlignment="1">
      <alignment vertical="center"/>
    </xf>
    <xf numFmtId="201" fontId="10" fillId="8" borderId="106" xfId="0" applyNumberFormat="1" applyFont="1" applyFill="1" applyBorder="1" applyAlignment="1">
      <alignment horizontal="center" vertical="center"/>
    </xf>
    <xf numFmtId="0" fontId="10" fillId="8" borderId="106" xfId="0" applyFont="1" applyFill="1" applyBorder="1" applyAlignment="1">
      <alignment vertical="center"/>
    </xf>
    <xf numFmtId="202" fontId="18" fillId="8" borderId="106" xfId="0" applyNumberFormat="1" applyFont="1" applyFill="1" applyBorder="1" applyAlignment="1">
      <alignment horizontal="center" vertical="center"/>
    </xf>
    <xf numFmtId="4" fontId="18" fillId="8" borderId="107" xfId="0" applyNumberFormat="1" applyFont="1" applyFill="1" applyBorder="1" applyAlignment="1">
      <alignment vertical="center"/>
    </xf>
    <xf numFmtId="49" fontId="25" fillId="11" borderId="76" xfId="0" applyNumberFormat="1" applyFont="1" applyFill="1" applyBorder="1" applyAlignment="1">
      <alignment horizontal="left" vertical="center"/>
    </xf>
    <xf numFmtId="0" fontId="33" fillId="11" borderId="108" xfId="0" applyFont="1" applyFill="1" applyBorder="1" applyAlignment="1">
      <alignment horizontal="center" vertical="center" wrapText="1"/>
    </xf>
    <xf numFmtId="49" fontId="10" fillId="8" borderId="62" xfId="0" applyNumberFormat="1" applyFont="1" applyFill="1" applyBorder="1" applyAlignment="1">
      <alignment horizontal="left" vertical="center"/>
    </xf>
    <xf numFmtId="4" fontId="18" fillId="8" borderId="62" xfId="0" applyNumberFormat="1" applyFont="1" applyFill="1" applyBorder="1" applyAlignment="1">
      <alignment vertical="center"/>
    </xf>
    <xf numFmtId="49" fontId="10" fillId="8" borderId="44" xfId="0" applyNumberFormat="1" applyFont="1" applyFill="1" applyBorder="1" applyAlignment="1">
      <alignment horizontal="center" vertical="center"/>
    </xf>
    <xf numFmtId="4" fontId="18" fillId="8" borderId="45" xfId="0" applyNumberFormat="1" applyFont="1" applyFill="1" applyBorder="1" applyAlignment="1">
      <alignment vertical="center"/>
    </xf>
    <xf numFmtId="201" fontId="10" fillId="8" borderId="109" xfId="0" applyNumberFormat="1" applyFont="1" applyFill="1" applyBorder="1" applyAlignment="1">
      <alignment horizontal="center" vertical="center"/>
    </xf>
    <xf numFmtId="0" fontId="10" fillId="8" borderId="109" xfId="0" applyFont="1" applyFill="1" applyBorder="1" applyAlignment="1">
      <alignment horizontal="left" vertical="center"/>
    </xf>
    <xf numFmtId="202" fontId="18" fillId="8" borderId="109" xfId="0" applyNumberFormat="1" applyFont="1" applyFill="1" applyBorder="1" applyAlignment="1">
      <alignment horizontal="center" vertical="center"/>
    </xf>
    <xf numFmtId="4" fontId="18" fillId="8" borderId="109" xfId="0" applyNumberFormat="1" applyFont="1" applyFill="1" applyBorder="1" applyAlignment="1">
      <alignment vertical="center"/>
    </xf>
    <xf numFmtId="4" fontId="18" fillId="8" borderId="110" xfId="0" applyNumberFormat="1" applyFont="1" applyFill="1" applyBorder="1" applyAlignment="1">
      <alignment vertical="center"/>
    </xf>
    <xf numFmtId="49" fontId="25" fillId="12" borderId="111" xfId="0" applyNumberFormat="1" applyFont="1" applyFill="1" applyBorder="1" applyAlignment="1">
      <alignment horizontal="left" vertical="center"/>
    </xf>
    <xf numFmtId="201" fontId="25" fillId="12" borderId="112" xfId="0" applyNumberFormat="1" applyFont="1" applyFill="1" applyBorder="1" applyAlignment="1">
      <alignment horizontal="left" vertical="center"/>
    </xf>
    <xf numFmtId="201" fontId="26" fillId="12" borderId="112" xfId="0" applyNumberFormat="1" applyFont="1" applyFill="1" applyBorder="1" applyAlignment="1">
      <alignment horizontal="left" vertical="center"/>
    </xf>
    <xf numFmtId="201" fontId="26" fillId="12" borderId="113" xfId="0" applyNumberFormat="1" applyFont="1" applyFill="1" applyBorder="1" applyAlignment="1">
      <alignment horizontal="left" vertical="center"/>
    </xf>
    <xf numFmtId="4" fontId="0" fillId="8" borderId="114" xfId="0" applyNumberFormat="1" applyFont="1" applyFill="1" applyBorder="1" applyAlignment="1"/>
    <xf numFmtId="0" fontId="33" fillId="12" borderId="115" xfId="0" applyFont="1" applyFill="1" applyBorder="1" applyAlignment="1">
      <alignment horizontal="center" vertical="center" wrapText="1"/>
    </xf>
    <xf numFmtId="4" fontId="0" fillId="8" borderId="116" xfId="0" applyNumberFormat="1" applyFont="1" applyFill="1" applyBorder="1" applyAlignment="1"/>
    <xf numFmtId="49" fontId="10" fillId="8" borderId="117" xfId="0" applyNumberFormat="1" applyFont="1" applyFill="1" applyBorder="1" applyAlignment="1">
      <alignment horizontal="center" vertical="center"/>
    </xf>
    <xf numFmtId="49" fontId="10" fillId="8" borderId="118" xfId="0" applyNumberFormat="1" applyFont="1" applyFill="1" applyBorder="1" applyAlignment="1">
      <alignment horizontal="left" vertical="center"/>
    </xf>
    <xf numFmtId="202" fontId="18" fillId="8" borderId="119" xfId="0" applyNumberFormat="1" applyFont="1" applyFill="1" applyBorder="1" applyAlignment="1">
      <alignment horizontal="center" vertical="center"/>
    </xf>
    <xf numFmtId="4" fontId="18" fillId="8" borderId="119" xfId="0" applyNumberFormat="1" applyFont="1" applyFill="1" applyBorder="1" applyAlignment="1">
      <alignment vertical="center"/>
    </xf>
    <xf numFmtId="4" fontId="18" fillId="13" borderId="120" xfId="0" applyNumberFormat="1" applyFont="1" applyFill="1" applyBorder="1" applyAlignment="1">
      <alignment vertical="center"/>
    </xf>
    <xf numFmtId="4" fontId="18" fillId="8" borderId="121" xfId="0" applyNumberFormat="1" applyFont="1" applyFill="1" applyBorder="1" applyAlignment="1">
      <alignment vertical="center"/>
    </xf>
    <xf numFmtId="49" fontId="10" fillId="8" borderId="122" xfId="0" applyNumberFormat="1" applyFont="1" applyFill="1" applyBorder="1" applyAlignment="1">
      <alignment horizontal="center" vertical="center"/>
    </xf>
    <xf numFmtId="49" fontId="10" fillId="8" borderId="119" xfId="0" applyNumberFormat="1" applyFont="1" applyFill="1" applyBorder="1" applyAlignment="1">
      <alignment horizontal="left" vertical="center"/>
    </xf>
    <xf numFmtId="4" fontId="18" fillId="13" borderId="123" xfId="0" applyNumberFormat="1" applyFont="1" applyFill="1" applyBorder="1" applyAlignment="1">
      <alignment vertical="center"/>
    </xf>
    <xf numFmtId="4" fontId="18" fillId="8" borderId="124" xfId="0" applyNumberFormat="1" applyFont="1" applyFill="1" applyBorder="1" applyAlignment="1">
      <alignment vertical="center"/>
    </xf>
    <xf numFmtId="49" fontId="10" fillId="8" borderId="125" xfId="0" applyNumberFormat="1" applyFont="1" applyFill="1" applyBorder="1" applyAlignment="1">
      <alignment horizontal="center" vertical="center"/>
    </xf>
    <xf numFmtId="49" fontId="10" fillId="8" borderId="126" xfId="0" applyNumberFormat="1" applyFont="1" applyFill="1" applyBorder="1" applyAlignment="1">
      <alignment horizontal="left" vertical="center"/>
    </xf>
    <xf numFmtId="202" fontId="18" fillId="8" borderId="126" xfId="0" applyNumberFormat="1" applyFont="1" applyFill="1" applyBorder="1" applyAlignment="1">
      <alignment horizontal="center" vertical="center"/>
    </xf>
    <xf numFmtId="4" fontId="18" fillId="8" borderId="126" xfId="0" applyNumberFormat="1" applyFont="1" applyFill="1" applyBorder="1" applyAlignment="1">
      <alignment vertical="center"/>
    </xf>
    <xf numFmtId="0" fontId="31" fillId="8" borderId="127" xfId="0" applyFont="1" applyFill="1" applyBorder="1" applyAlignment="1"/>
    <xf numFmtId="0" fontId="0" fillId="8" borderId="127" xfId="0" applyFont="1" applyFill="1" applyBorder="1" applyAlignment="1"/>
    <xf numFmtId="0" fontId="0" fillId="8" borderId="128" xfId="0" applyFont="1" applyFill="1" applyBorder="1" applyAlignment="1"/>
    <xf numFmtId="0" fontId="0" fillId="8" borderId="129" xfId="0" applyFont="1" applyFill="1" applyBorder="1" applyAlignment="1"/>
    <xf numFmtId="0" fontId="31" fillId="8" borderId="107" xfId="0" applyFont="1" applyFill="1" applyBorder="1" applyAlignment="1"/>
    <xf numFmtId="0" fontId="0" fillId="8" borderId="107" xfId="0" applyFont="1" applyFill="1" applyBorder="1" applyAlignment="1"/>
    <xf numFmtId="4" fontId="18" fillId="11" borderId="130" xfId="0" applyNumberFormat="1" applyFont="1" applyFill="1" applyBorder="1" applyAlignment="1">
      <alignment vertical="center"/>
    </xf>
    <xf numFmtId="4" fontId="18" fillId="8" borderId="65" xfId="0" applyNumberFormat="1" applyFont="1" applyFill="1" applyBorder="1" applyAlignment="1">
      <alignment vertical="center"/>
    </xf>
    <xf numFmtId="4" fontId="18" fillId="11" borderId="62" xfId="0" applyNumberFormat="1" applyFont="1" applyFill="1" applyBorder="1" applyAlignment="1">
      <alignment vertical="center"/>
    </xf>
    <xf numFmtId="0" fontId="31" fillId="8" borderId="131" xfId="0" applyFont="1" applyFill="1" applyBorder="1" applyAlignment="1"/>
    <xf numFmtId="0" fontId="0" fillId="8" borderId="131" xfId="0" applyFont="1" applyFill="1" applyBorder="1" applyAlignment="1"/>
    <xf numFmtId="0" fontId="0" fillId="8" borderId="132" xfId="0" applyFont="1" applyFill="1" applyBorder="1" applyAlignment="1"/>
    <xf numFmtId="0" fontId="31" fillId="8" borderId="1" xfId="0" applyFont="1" applyFill="1" applyBorder="1" applyAlignment="1"/>
    <xf numFmtId="195" fontId="10" fillId="8" borderId="0" xfId="0" applyNumberFormat="1" applyFont="1" applyFill="1" applyBorder="1" applyAlignment="1">
      <alignment horizontal="center"/>
    </xf>
    <xf numFmtId="0" fontId="0" fillId="8" borderId="0" xfId="0" applyFont="1" applyFill="1" applyBorder="1" applyAlignment="1"/>
    <xf numFmtId="0" fontId="0" fillId="8" borderId="133" xfId="0" applyFont="1" applyFill="1" applyBorder="1" applyAlignment="1"/>
    <xf numFmtId="0" fontId="0" fillId="8" borderId="134" xfId="0" applyFont="1" applyFill="1" applyBorder="1" applyAlignment="1"/>
    <xf numFmtId="0" fontId="0" fillId="8" borderId="135" xfId="0" applyFont="1" applyFill="1" applyBorder="1" applyAlignment="1"/>
    <xf numFmtId="0" fontId="0" fillId="8" borderId="136" xfId="0" applyFont="1" applyFill="1" applyBorder="1" applyAlignment="1"/>
    <xf numFmtId="0" fontId="0" fillId="0" borderId="34" xfId="0" applyFont="1" applyBorder="1" applyAlignment="1"/>
    <xf numFmtId="2" fontId="0" fillId="0" borderId="137" xfId="0" applyNumberFormat="1" applyFont="1" applyBorder="1" applyAlignment="1"/>
    <xf numFmtId="0" fontId="41" fillId="0" borderId="30" xfId="0" applyFont="1" applyBorder="1" applyAlignment="1"/>
    <xf numFmtId="2" fontId="41" fillId="0" borderId="30" xfId="0" applyNumberFormat="1" applyFont="1" applyBorder="1" applyAlignment="1"/>
    <xf numFmtId="2" fontId="20" fillId="3" borderId="138" xfId="0" applyNumberFormat="1" applyFont="1" applyFill="1" applyBorder="1" applyAlignment="1"/>
    <xf numFmtId="2" fontId="20" fillId="3" borderId="139" xfId="0" applyNumberFormat="1" applyFont="1" applyFill="1" applyBorder="1" applyAlignment="1"/>
    <xf numFmtId="49" fontId="42" fillId="10" borderId="140" xfId="0" applyNumberFormat="1" applyFont="1" applyFill="1" applyBorder="1" applyAlignment="1"/>
    <xf numFmtId="2" fontId="42" fillId="10" borderId="141" xfId="0" applyNumberFormat="1" applyFont="1" applyFill="1" applyBorder="1" applyAlignment="1"/>
    <xf numFmtId="2" fontId="42" fillId="10" borderId="142" xfId="0" applyNumberFormat="1" applyFont="1" applyFill="1" applyBorder="1" applyAlignment="1"/>
    <xf numFmtId="2" fontId="0" fillId="0" borderId="0" xfId="0" applyNumberFormat="1" applyFont="1" applyAlignment="1"/>
    <xf numFmtId="49" fontId="0" fillId="0" borderId="0" xfId="0" applyNumberFormat="1" applyFont="1" applyAlignment="1"/>
    <xf numFmtId="49" fontId="0" fillId="9" borderId="143" xfId="0" applyNumberFormat="1" applyFont="1" applyFill="1" applyBorder="1" applyAlignment="1"/>
    <xf numFmtId="49" fontId="0" fillId="9" borderId="144" xfId="0" applyNumberFormat="1" applyFont="1" applyFill="1" applyBorder="1" applyAlignment="1"/>
    <xf numFmtId="0" fontId="0" fillId="0" borderId="145" xfId="0" applyNumberFormat="1" applyFont="1" applyBorder="1" applyAlignment="1"/>
    <xf numFmtId="0" fontId="0" fillId="0" borderId="146" xfId="0" applyFont="1" applyBorder="1" applyAlignment="1"/>
    <xf numFmtId="0" fontId="0" fillId="0" borderId="147" xfId="0" applyFont="1" applyBorder="1" applyAlignment="1"/>
    <xf numFmtId="0" fontId="0" fillId="0" borderId="148" xfId="0" applyFont="1" applyBorder="1" applyAlignment="1"/>
    <xf numFmtId="0" fontId="0" fillId="0" borderId="147" xfId="0" applyNumberFormat="1" applyFont="1" applyBorder="1" applyAlignment="1"/>
    <xf numFmtId="0" fontId="0" fillId="0" borderId="148" xfId="0" applyNumberFormat="1" applyFont="1" applyBorder="1" applyAlignment="1"/>
    <xf numFmtId="0" fontId="10" fillId="0" borderId="147" xfId="0" applyFont="1" applyBorder="1" applyAlignment="1"/>
    <xf numFmtId="49" fontId="10" fillId="0" borderId="147" xfId="0" applyNumberFormat="1" applyFont="1" applyBorder="1" applyAlignment="1"/>
    <xf numFmtId="0" fontId="10" fillId="0" borderId="149" xfId="0" applyFont="1" applyBorder="1" applyAlignment="1"/>
    <xf numFmtId="203" fontId="10" fillId="0" borderId="150" xfId="0" applyNumberFormat="1" applyFont="1" applyBorder="1" applyAlignment="1"/>
    <xf numFmtId="49" fontId="0" fillId="0" borderId="150" xfId="0" applyNumberFormat="1" applyFont="1" applyBorder="1" applyAlignment="1"/>
    <xf numFmtId="0" fontId="0" fillId="0" borderId="151" xfId="0" applyFont="1" applyBorder="1" applyAlignment="1"/>
    <xf numFmtId="0" fontId="0" fillId="0" borderId="149" xfId="0" applyNumberFormat="1" applyFont="1" applyBorder="1" applyAlignment="1"/>
    <xf numFmtId="0" fontId="0" fillId="0" borderId="150" xfId="0" applyNumberFormat="1" applyFont="1" applyBorder="1" applyAlignment="1"/>
    <xf numFmtId="0" fontId="0" fillId="0" borderId="151" xfId="0" applyNumberFormat="1" applyFont="1" applyBorder="1" applyAlignment="1"/>
    <xf numFmtId="204" fontId="0" fillId="0" borderId="0" xfId="0" applyNumberFormat="1" applyFont="1" applyBorder="1" applyAlignment="1"/>
    <xf numFmtId="1" fontId="0" fillId="0" borderId="0" xfId="0" applyNumberFormat="1" applyFont="1" applyBorder="1" applyAlignment="1"/>
    <xf numFmtId="204" fontId="0" fillId="0" borderId="34" xfId="0" applyNumberFormat="1" applyFont="1" applyBorder="1" applyAlignment="1"/>
    <xf numFmtId="0" fontId="0" fillId="0" borderId="152" xfId="0" applyNumberFormat="1" applyFont="1" applyBorder="1" applyAlignment="1">
      <alignment horizontal="center"/>
    </xf>
    <xf numFmtId="0" fontId="0" fillId="0" borderId="153" xfId="0" applyNumberFormat="1" applyFont="1" applyBorder="1" applyAlignment="1"/>
    <xf numFmtId="0" fontId="0" fillId="0" borderId="153" xfId="0" applyFont="1" applyBorder="1" applyAlignment="1"/>
    <xf numFmtId="9" fontId="0" fillId="0" borderId="153" xfId="0" applyNumberFormat="1" applyFont="1" applyBorder="1" applyAlignment="1"/>
    <xf numFmtId="0" fontId="43" fillId="0" borderId="0" xfId="0" applyFont="1" applyAlignment="1"/>
    <xf numFmtId="2" fontId="42" fillId="5" borderId="154" xfId="0" applyNumberFormat="1" applyFont="1" applyFill="1" applyBorder="1" applyAlignment="1"/>
    <xf numFmtId="2" fontId="42" fillId="5" borderId="39" xfId="0" applyNumberFormat="1" applyFont="1" applyFill="1" applyBorder="1" applyAlignment="1"/>
    <xf numFmtId="2" fontId="0" fillId="5" borderId="155" xfId="0" applyNumberFormat="1" applyFont="1" applyFill="1" applyBorder="1" applyAlignment="1"/>
    <xf numFmtId="2" fontId="0" fillId="15" borderId="0" xfId="0" applyNumberFormat="1" applyFont="1" applyFill="1" applyAlignment="1"/>
    <xf numFmtId="0" fontId="12" fillId="5" borderId="30" xfId="0" applyNumberFormat="1" applyFont="1" applyFill="1" applyBorder="1" applyAlignment="1"/>
    <xf numFmtId="0" fontId="12" fillId="15" borderId="30" xfId="0" applyFont="1" applyFill="1" applyBorder="1" applyAlignment="1"/>
    <xf numFmtId="49" fontId="12" fillId="7" borderId="34" xfId="0" applyNumberFormat="1" applyFont="1" applyFill="1" applyBorder="1" applyAlignment="1"/>
    <xf numFmtId="0" fontId="12" fillId="0" borderId="156" xfId="0" applyFont="1" applyBorder="1" applyAlignment="1"/>
    <xf numFmtId="49" fontId="0" fillId="0" borderId="153" xfId="0" applyNumberFormat="1" applyFont="1" applyBorder="1" applyAlignment="1"/>
    <xf numFmtId="0" fontId="0" fillId="10" borderId="140" xfId="0" applyFont="1" applyFill="1" applyBorder="1" applyAlignment="1"/>
    <xf numFmtId="2" fontId="0" fillId="10" borderId="141" xfId="0" applyNumberFormat="1" applyFont="1" applyFill="1" applyBorder="1" applyAlignment="1"/>
    <xf numFmtId="1" fontId="0" fillId="10" borderId="41" xfId="0" applyNumberFormat="1" applyFont="1" applyFill="1" applyBorder="1" applyAlignment="1"/>
    <xf numFmtId="0" fontId="12" fillId="5" borderId="157" xfId="0" applyNumberFormat="1" applyFont="1" applyFill="1" applyBorder="1" applyAlignment="1"/>
    <xf numFmtId="2" fontId="0" fillId="5" borderId="154" xfId="0" applyNumberFormat="1" applyFont="1" applyFill="1" applyBorder="1" applyAlignment="1"/>
    <xf numFmtId="2" fontId="0" fillId="0" borderId="158" xfId="0" applyNumberFormat="1" applyFont="1" applyBorder="1" applyAlignment="1"/>
    <xf numFmtId="2" fontId="0" fillId="0" borderId="38" xfId="0" applyNumberFormat="1" applyFont="1" applyBorder="1" applyAlignment="1"/>
    <xf numFmtId="2" fontId="0" fillId="0" borderId="252" xfId="0" applyNumberFormat="1" applyFont="1" applyBorder="1" applyAlignment="1"/>
    <xf numFmtId="2" fontId="0" fillId="0" borderId="253" xfId="0" applyNumberFormat="1" applyFont="1" applyBorder="1" applyAlignment="1"/>
    <xf numFmtId="2" fontId="41" fillId="0" borderId="30" xfId="0" applyNumberFormat="1" applyFont="1" applyBorder="1" applyAlignment="1" applyProtection="1">
      <protection hidden="1"/>
    </xf>
    <xf numFmtId="0" fontId="0" fillId="0" borderId="0" xfId="0" applyFont="1" applyAlignment="1" applyProtection="1">
      <protection hidden="1"/>
    </xf>
    <xf numFmtId="0" fontId="43" fillId="0" borderId="0" xfId="0" applyFont="1" applyAlignment="1" applyProtection="1">
      <protection hidden="1"/>
    </xf>
    <xf numFmtId="0" fontId="43" fillId="0" borderId="0" xfId="0" applyFont="1" applyAlignment="1" applyProtection="1">
      <alignment horizontal="right"/>
      <protection hidden="1"/>
    </xf>
    <xf numFmtId="2" fontId="43" fillId="0" borderId="0" xfId="0" applyNumberFormat="1" applyFont="1" applyAlignment="1" applyProtection="1">
      <protection hidden="1"/>
    </xf>
    <xf numFmtId="0" fontId="41" fillId="0" borderId="30" xfId="0" applyFont="1" applyBorder="1" applyAlignment="1" applyProtection="1">
      <protection hidden="1"/>
    </xf>
    <xf numFmtId="0" fontId="43" fillId="0" borderId="0" xfId="0" applyNumberFormat="1" applyFont="1" applyAlignment="1" applyProtection="1">
      <alignment horizontal="center"/>
      <protection hidden="1"/>
    </xf>
    <xf numFmtId="0" fontId="43" fillId="0" borderId="0" xfId="0" applyNumberFormat="1" applyFont="1" applyAlignment="1" applyProtection="1">
      <protection hidden="1"/>
    </xf>
    <xf numFmtId="0" fontId="0" fillId="8" borderId="159" xfId="0" applyFont="1" applyFill="1" applyBorder="1" applyAlignment="1"/>
    <xf numFmtId="0" fontId="0" fillId="8" borderId="160" xfId="0" applyFont="1" applyFill="1" applyBorder="1" applyAlignment="1"/>
    <xf numFmtId="0" fontId="0" fillId="8" borderId="161" xfId="0" applyFont="1" applyFill="1" applyBorder="1" applyAlignment="1"/>
    <xf numFmtId="2" fontId="21" fillId="8" borderId="159" xfId="0" applyNumberFormat="1" applyFont="1" applyFill="1" applyBorder="1" applyAlignment="1"/>
    <xf numFmtId="49" fontId="10" fillId="8" borderId="0" xfId="0" applyNumberFormat="1" applyFont="1" applyFill="1" applyBorder="1" applyAlignment="1">
      <alignment horizontal="left"/>
    </xf>
    <xf numFmtId="49" fontId="0" fillId="8" borderId="0" xfId="0" applyNumberFormat="1" applyFont="1" applyFill="1" applyBorder="1" applyAlignment="1"/>
    <xf numFmtId="204" fontId="12" fillId="8" borderId="0" xfId="0" applyNumberFormat="1" applyFont="1" applyFill="1" applyBorder="1" applyAlignment="1"/>
    <xf numFmtId="2" fontId="21" fillId="8" borderId="134" xfId="0" applyNumberFormat="1" applyFont="1" applyFill="1" applyBorder="1" applyAlignment="1"/>
    <xf numFmtId="49" fontId="0" fillId="8" borderId="135" xfId="0" applyNumberFormat="1" applyFont="1" applyFill="1" applyBorder="1" applyAlignment="1"/>
    <xf numFmtId="49" fontId="23" fillId="8" borderId="135" xfId="0" applyNumberFormat="1" applyFont="1" applyFill="1" applyBorder="1" applyAlignment="1">
      <alignment horizontal="right"/>
    </xf>
    <xf numFmtId="49" fontId="23" fillId="8" borderId="162" xfId="0" applyNumberFormat="1" applyFont="1" applyFill="1" applyBorder="1" applyAlignment="1">
      <alignment horizontal="center"/>
    </xf>
    <xf numFmtId="201" fontId="0" fillId="8" borderId="159" xfId="0" applyNumberFormat="1" applyFont="1" applyFill="1" applyBorder="1" applyAlignment="1"/>
    <xf numFmtId="49" fontId="28" fillId="8" borderId="0" xfId="0" applyNumberFormat="1" applyFont="1" applyFill="1" applyBorder="1" applyAlignment="1">
      <alignment horizontal="left" vertical="center"/>
    </xf>
    <xf numFmtId="49" fontId="12" fillId="8" borderId="159" xfId="0" applyNumberFormat="1" applyFont="1" applyFill="1" applyBorder="1" applyAlignment="1">
      <alignment horizontal="left" vertical="center"/>
    </xf>
    <xf numFmtId="0" fontId="12" fillId="8" borderId="0" xfId="0" applyFont="1" applyFill="1" applyBorder="1" applyAlignment="1">
      <alignment horizontal="left" vertical="center"/>
    </xf>
    <xf numFmtId="49" fontId="10" fillId="8" borderId="0" xfId="0" applyNumberFormat="1" applyFont="1" applyFill="1" applyBorder="1" applyAlignment="1"/>
    <xf numFmtId="4" fontId="10" fillId="8" borderId="0" xfId="0" applyNumberFormat="1" applyFont="1" applyFill="1" applyBorder="1" applyAlignment="1"/>
    <xf numFmtId="4" fontId="0" fillId="8" borderId="0" xfId="0" applyNumberFormat="1" applyFont="1" applyFill="1" applyBorder="1" applyAlignment="1"/>
    <xf numFmtId="4" fontId="0" fillId="8" borderId="133" xfId="0" applyNumberFormat="1" applyFont="1" applyFill="1" applyBorder="1" applyAlignment="1"/>
    <xf numFmtId="4" fontId="29" fillId="8" borderId="0" xfId="0" applyNumberFormat="1" applyFont="1" applyFill="1" applyBorder="1" applyAlignment="1"/>
    <xf numFmtId="2" fontId="30" fillId="8" borderId="0" xfId="0" applyNumberFormat="1" applyFont="1" applyFill="1" applyBorder="1" applyAlignment="1"/>
    <xf numFmtId="0" fontId="12" fillId="8" borderId="159" xfId="0" applyFont="1" applyFill="1" applyBorder="1" applyAlignment="1">
      <alignment vertical="center"/>
    </xf>
    <xf numFmtId="49" fontId="12" fillId="8" borderId="0" xfId="0" applyNumberFormat="1" applyFont="1" applyFill="1" applyBorder="1" applyAlignment="1">
      <alignment vertical="center"/>
    </xf>
    <xf numFmtId="49" fontId="0" fillId="8" borderId="0" xfId="0" applyNumberFormat="1" applyFont="1" applyFill="1" applyBorder="1" applyAlignment="1">
      <alignment vertical="top"/>
    </xf>
    <xf numFmtId="201" fontId="32" fillId="11" borderId="0" xfId="0" applyNumberFormat="1" applyFont="1" applyFill="1" applyBorder="1" applyAlignment="1">
      <alignment horizontal="center" vertical="center"/>
    </xf>
    <xf numFmtId="49" fontId="10" fillId="5" borderId="16" xfId="0" applyNumberFormat="1" applyFont="1" applyFill="1" applyBorder="1" applyAlignment="1" applyProtection="1">
      <alignment horizontal="center"/>
      <protection locked="0"/>
    </xf>
    <xf numFmtId="49" fontId="0" fillId="14" borderId="33" xfId="0" applyNumberFormat="1" applyFont="1" applyFill="1" applyBorder="1" applyAlignment="1" applyProtection="1">
      <protection locked="0"/>
    </xf>
    <xf numFmtId="1" fontId="0" fillId="4" borderId="163" xfId="0" applyNumberFormat="1" applyFont="1" applyFill="1" applyBorder="1" applyAlignment="1" applyProtection="1">
      <protection locked="0"/>
    </xf>
    <xf numFmtId="1" fontId="0" fillId="4" borderId="164" xfId="0" applyNumberFormat="1" applyFont="1" applyFill="1" applyBorder="1" applyAlignment="1" applyProtection="1">
      <protection locked="0"/>
    </xf>
    <xf numFmtId="1" fontId="0" fillId="4" borderId="165" xfId="0" applyNumberFormat="1" applyFont="1" applyFill="1" applyBorder="1" applyAlignment="1" applyProtection="1">
      <protection locked="0"/>
    </xf>
    <xf numFmtId="49" fontId="0" fillId="16" borderId="166" xfId="0" applyNumberFormat="1" applyFont="1" applyFill="1" applyBorder="1" applyAlignment="1"/>
    <xf numFmtId="2" fontId="0" fillId="16" borderId="137" xfId="0" applyNumberFormat="1" applyFont="1" applyFill="1" applyBorder="1" applyAlignment="1"/>
    <xf numFmtId="49" fontId="0" fillId="17" borderId="166" xfId="0" applyNumberFormat="1" applyFont="1" applyFill="1" applyBorder="1" applyAlignment="1"/>
    <xf numFmtId="2" fontId="0" fillId="17" borderId="137" xfId="0" applyNumberFormat="1" applyFont="1" applyFill="1" applyBorder="1" applyAlignment="1"/>
    <xf numFmtId="49" fontId="0" fillId="18" borderId="166" xfId="0" applyNumberFormat="1" applyFont="1" applyFill="1" applyBorder="1" applyAlignment="1"/>
    <xf numFmtId="2" fontId="0" fillId="18" borderId="137" xfId="0" applyNumberFormat="1" applyFont="1" applyFill="1" applyBorder="1" applyAlignment="1"/>
    <xf numFmtId="49" fontId="0" fillId="19" borderId="166" xfId="0" applyNumberFormat="1" applyFont="1" applyFill="1" applyBorder="1" applyAlignment="1"/>
    <xf numFmtId="2" fontId="0" fillId="19" borderId="137" xfId="0" applyNumberFormat="1" applyFont="1" applyFill="1" applyBorder="1" applyAlignment="1"/>
    <xf numFmtId="49" fontId="0" fillId="20" borderId="166" xfId="0" applyNumberFormat="1" applyFont="1" applyFill="1" applyBorder="1" applyAlignment="1"/>
    <xf numFmtId="2" fontId="0" fillId="20" borderId="137" xfId="0" applyNumberFormat="1" applyFont="1" applyFill="1" applyBorder="1" applyAlignment="1"/>
    <xf numFmtId="49" fontId="0" fillId="21" borderId="32" xfId="0" applyNumberFormat="1" applyFont="1" applyFill="1" applyBorder="1" applyAlignment="1"/>
    <xf numFmtId="1" fontId="0" fillId="21" borderId="163" xfId="0" applyNumberFormat="1" applyFont="1" applyFill="1" applyBorder="1" applyAlignment="1" applyProtection="1">
      <protection locked="0"/>
    </xf>
    <xf numFmtId="1" fontId="0" fillId="21" borderId="165" xfId="0" applyNumberFormat="1" applyFont="1" applyFill="1" applyBorder="1" applyAlignment="1" applyProtection="1">
      <protection locked="0"/>
    </xf>
    <xf numFmtId="0" fontId="44" fillId="8" borderId="0" xfId="0" applyFont="1" applyFill="1" applyBorder="1" applyAlignment="1"/>
    <xf numFmtId="0" fontId="45" fillId="8" borderId="167" xfId="0" applyNumberFormat="1" applyFont="1" applyFill="1" applyBorder="1" applyAlignment="1">
      <alignment horizontal="center"/>
    </xf>
    <xf numFmtId="0" fontId="46" fillId="8" borderId="167" xfId="0" applyNumberFormat="1" applyFont="1" applyFill="1" applyBorder="1" applyAlignment="1">
      <alignment horizontal="center"/>
    </xf>
    <xf numFmtId="0" fontId="47" fillId="8" borderId="0" xfId="0" applyFont="1" applyFill="1" applyBorder="1" applyAlignment="1">
      <alignment horizontal="center"/>
    </xf>
    <xf numFmtId="0" fontId="48" fillId="8" borderId="29" xfId="0" applyFont="1" applyFill="1" applyBorder="1" applyAlignment="1"/>
    <xf numFmtId="0" fontId="48" fillId="8" borderId="167" xfId="0" applyFont="1" applyFill="1" applyBorder="1" applyAlignment="1"/>
    <xf numFmtId="0" fontId="47" fillId="0" borderId="167" xfId="0" applyFont="1" applyBorder="1" applyAlignment="1">
      <alignment horizontal="center" vertical="center"/>
    </xf>
    <xf numFmtId="0" fontId="44" fillId="8" borderId="167" xfId="0" applyFont="1" applyFill="1" applyBorder="1" applyAlignment="1"/>
    <xf numFmtId="0" fontId="44" fillId="0" borderId="0" xfId="0" applyNumberFormat="1" applyFont="1" applyAlignment="1"/>
    <xf numFmtId="195" fontId="47" fillId="8" borderId="0" xfId="0" applyNumberFormat="1" applyFont="1" applyFill="1" applyBorder="1" applyAlignment="1" applyProtection="1">
      <alignment horizontal="center"/>
      <protection hidden="1"/>
    </xf>
    <xf numFmtId="195" fontId="47" fillId="8" borderId="29" xfId="0" applyNumberFormat="1" applyFont="1" applyFill="1" applyBorder="1" applyAlignment="1" applyProtection="1">
      <alignment horizontal="center"/>
      <protection hidden="1"/>
    </xf>
    <xf numFmtId="0" fontId="0" fillId="0" borderId="0" xfId="0" applyNumberFormat="1" applyFont="1" applyAlignment="1">
      <alignment horizontal="right"/>
    </xf>
    <xf numFmtId="0" fontId="9" fillId="8" borderId="0" xfId="0" applyNumberFormat="1" applyFont="1" applyFill="1" applyBorder="1" applyAlignment="1">
      <alignment horizontal="right"/>
    </xf>
    <xf numFmtId="0" fontId="10" fillId="8" borderId="159" xfId="0" applyNumberFormat="1" applyFont="1" applyFill="1" applyBorder="1" applyAlignment="1"/>
    <xf numFmtId="0" fontId="0" fillId="8" borderId="0" xfId="0" applyNumberFormat="1" applyFont="1" applyFill="1" applyBorder="1" applyAlignment="1"/>
    <xf numFmtId="49" fontId="12" fillId="5" borderId="24" xfId="0" applyNumberFormat="1" applyFont="1" applyFill="1" applyBorder="1" applyAlignment="1"/>
    <xf numFmtId="49" fontId="12" fillId="5" borderId="18" xfId="0" applyNumberFormat="1" applyFont="1" applyFill="1" applyBorder="1" applyAlignment="1"/>
    <xf numFmtId="195" fontId="10" fillId="5" borderId="24" xfId="0" applyNumberFormat="1" applyFont="1" applyFill="1" applyBorder="1" applyAlignment="1">
      <alignment horizontal="left"/>
    </xf>
    <xf numFmtId="49" fontId="12" fillId="5" borderId="24" xfId="0" applyNumberFormat="1" applyFont="1" applyFill="1" applyBorder="1" applyAlignment="1">
      <alignment horizontal="left"/>
    </xf>
    <xf numFmtId="0" fontId="0" fillId="8" borderId="0" xfId="0" applyFont="1" applyFill="1" applyBorder="1" applyAlignment="1">
      <alignment horizontal="left"/>
    </xf>
    <xf numFmtId="0" fontId="0" fillId="8" borderId="0" xfId="0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8" borderId="254" xfId="0" applyFont="1" applyFill="1" applyBorder="1" applyAlignment="1"/>
    <xf numFmtId="204" fontId="12" fillId="8" borderId="254" xfId="0" applyNumberFormat="1" applyFont="1" applyFill="1" applyBorder="1" applyAlignment="1"/>
    <xf numFmtId="0" fontId="47" fillId="8" borderId="254" xfId="0" applyFont="1" applyFill="1" applyBorder="1" applyAlignment="1">
      <alignment horizontal="center"/>
    </xf>
    <xf numFmtId="2" fontId="0" fillId="8" borderId="255" xfId="0" applyNumberFormat="1" applyFont="1" applyFill="1" applyBorder="1" applyAlignment="1">
      <alignment horizontal="center"/>
    </xf>
    <xf numFmtId="2" fontId="0" fillId="8" borderId="256" xfId="0" applyNumberFormat="1" applyFont="1" applyFill="1" applyBorder="1" applyAlignment="1">
      <alignment horizontal="center"/>
    </xf>
    <xf numFmtId="2" fontId="14" fillId="5" borderId="257" xfId="0" applyNumberFormat="1" applyFont="1" applyFill="1" applyBorder="1" applyAlignment="1">
      <alignment horizontal="center"/>
    </xf>
    <xf numFmtId="195" fontId="16" fillId="5" borderId="258" xfId="0" applyNumberFormat="1" applyFont="1" applyFill="1" applyBorder="1" applyAlignment="1">
      <alignment horizontal="center"/>
    </xf>
    <xf numFmtId="195" fontId="17" fillId="5" borderId="259" xfId="0" applyNumberFormat="1" applyFont="1" applyFill="1" applyBorder="1" applyAlignment="1">
      <alignment horizontal="center"/>
    </xf>
    <xf numFmtId="195" fontId="16" fillId="5" borderId="260" xfId="0" applyNumberFormat="1" applyFont="1" applyFill="1" applyBorder="1" applyAlignment="1">
      <alignment horizontal="center"/>
    </xf>
    <xf numFmtId="0" fontId="10" fillId="8" borderId="0" xfId="0" applyNumberFormat="1" applyFont="1" applyFill="1" applyBorder="1" applyAlignment="1"/>
    <xf numFmtId="49" fontId="0" fillId="8" borderId="7" xfId="0" applyNumberFormat="1" applyFont="1" applyFill="1" applyBorder="1" applyAlignment="1">
      <alignment horizontal="center"/>
    </xf>
    <xf numFmtId="49" fontId="0" fillId="8" borderId="261" xfId="0" applyNumberFormat="1" applyFont="1" applyFill="1" applyBorder="1" applyAlignment="1">
      <alignment horizontal="center"/>
    </xf>
    <xf numFmtId="49" fontId="0" fillId="8" borderId="262" xfId="0" applyNumberFormat="1" applyFont="1" applyFill="1" applyBorder="1" applyAlignment="1">
      <alignment horizontal="center"/>
    </xf>
    <xf numFmtId="49" fontId="0" fillId="8" borderId="263" xfId="0" applyNumberFormat="1" applyFont="1" applyFill="1" applyBorder="1" applyAlignment="1">
      <alignment horizontal="center"/>
    </xf>
    <xf numFmtId="49" fontId="15" fillId="5" borderId="264" xfId="0" applyNumberFormat="1" applyFont="1" applyFill="1" applyBorder="1" applyAlignment="1"/>
    <xf numFmtId="2" fontId="0" fillId="8" borderId="265" xfId="0" applyNumberFormat="1" applyFont="1" applyFill="1" applyBorder="1" applyAlignment="1">
      <alignment horizontal="center"/>
    </xf>
    <xf numFmtId="2" fontId="0" fillId="5" borderId="266" xfId="0" applyNumberFormat="1" applyFont="1" applyFill="1" applyBorder="1" applyAlignment="1">
      <alignment horizontal="center" wrapText="1"/>
    </xf>
    <xf numFmtId="0" fontId="0" fillId="0" borderId="0" xfId="0" applyFont="1" applyBorder="1" applyAlignment="1">
      <alignment horizontal="center" vertical="center"/>
    </xf>
    <xf numFmtId="0" fontId="0" fillId="8" borderId="255" xfId="0" applyNumberFormat="1" applyFont="1" applyFill="1" applyBorder="1" applyAlignment="1">
      <alignment horizontal="center"/>
    </xf>
    <xf numFmtId="0" fontId="0" fillId="8" borderId="267" xfId="0" applyNumberFormat="1" applyFont="1" applyFill="1" applyBorder="1" applyAlignment="1">
      <alignment horizontal="center"/>
    </xf>
    <xf numFmtId="0" fontId="0" fillId="8" borderId="268" xfId="0" applyNumberFormat="1" applyFont="1" applyFill="1" applyBorder="1" applyAlignment="1">
      <alignment horizontal="center"/>
    </xf>
    <xf numFmtId="0" fontId="0" fillId="8" borderId="170" xfId="0" applyNumberFormat="1" applyFont="1" applyFill="1" applyBorder="1" applyAlignment="1">
      <alignment horizontal="center"/>
    </xf>
    <xf numFmtId="49" fontId="10" fillId="5" borderId="269" xfId="0" applyNumberFormat="1" applyFont="1" applyFill="1" applyBorder="1" applyAlignment="1">
      <alignment horizontal="center" vertical="center" wrapText="1"/>
    </xf>
    <xf numFmtId="49" fontId="0" fillId="15" borderId="270" xfId="0" applyNumberFormat="1" applyFont="1" applyFill="1" applyBorder="1" applyAlignment="1">
      <alignment horizontal="center" wrapText="1"/>
    </xf>
    <xf numFmtId="49" fontId="10" fillId="15" borderId="270" xfId="0" applyNumberFormat="1" applyFont="1" applyFill="1" applyBorder="1" applyAlignment="1">
      <alignment horizontal="center" vertical="center" wrapText="1"/>
    </xf>
    <xf numFmtId="49" fontId="0" fillId="15" borderId="270" xfId="0" applyNumberFormat="1" applyFont="1" applyFill="1" applyBorder="1" applyAlignment="1">
      <alignment horizontal="center"/>
    </xf>
    <xf numFmtId="49" fontId="0" fillId="15" borderId="271" xfId="0" applyNumberFormat="1" applyFont="1" applyFill="1" applyBorder="1" applyAlignment="1">
      <alignment horizontal="center"/>
    </xf>
    <xf numFmtId="49" fontId="0" fillId="8" borderId="272" xfId="0" applyNumberFormat="1" applyFont="1" applyFill="1" applyBorder="1" applyAlignment="1">
      <alignment horizontal="center"/>
    </xf>
    <xf numFmtId="2" fontId="0" fillId="8" borderId="273" xfId="0" applyNumberFormat="1" applyFont="1" applyFill="1" applyBorder="1" applyAlignment="1">
      <alignment horizontal="center"/>
    </xf>
    <xf numFmtId="49" fontId="0" fillId="8" borderId="274" xfId="0" applyNumberFormat="1" applyFont="1" applyFill="1" applyBorder="1" applyAlignment="1">
      <alignment horizontal="center"/>
    </xf>
    <xf numFmtId="49" fontId="0" fillId="8" borderId="275" xfId="0" applyNumberFormat="1" applyFont="1" applyFill="1" applyBorder="1" applyAlignment="1">
      <alignment horizontal="center"/>
    </xf>
    <xf numFmtId="49" fontId="0" fillId="8" borderId="276" xfId="0" applyNumberFormat="1" applyFont="1" applyFill="1" applyBorder="1" applyAlignment="1">
      <alignment horizontal="center"/>
    </xf>
    <xf numFmtId="49" fontId="10" fillId="8" borderId="277" xfId="0" applyNumberFormat="1" applyFont="1" applyFill="1" applyBorder="1" applyAlignment="1"/>
    <xf numFmtId="2" fontId="10" fillId="8" borderId="0" xfId="0" applyNumberFormat="1" applyFont="1" applyFill="1" applyBorder="1" applyAlignment="1"/>
    <xf numFmtId="0" fontId="0" fillId="8" borderId="274" xfId="0" applyNumberFormat="1" applyFont="1" applyFill="1" applyBorder="1" applyAlignment="1">
      <alignment horizontal="center"/>
    </xf>
    <xf numFmtId="0" fontId="0" fillId="8" borderId="278" xfId="0" applyNumberFormat="1" applyFont="1" applyFill="1" applyBorder="1" applyAlignment="1">
      <alignment horizontal="center"/>
    </xf>
    <xf numFmtId="0" fontId="0" fillId="8" borderId="171" xfId="0" applyNumberFormat="1" applyFont="1" applyFill="1" applyBorder="1" applyAlignment="1">
      <alignment horizontal="center"/>
    </xf>
    <xf numFmtId="0" fontId="0" fillId="8" borderId="160" xfId="0" applyNumberFormat="1" applyFont="1" applyFill="1" applyBorder="1" applyAlignment="1">
      <alignment horizontal="center"/>
    </xf>
    <xf numFmtId="0" fontId="0" fillId="8" borderId="279" xfId="0" applyNumberFormat="1" applyFont="1" applyFill="1" applyBorder="1" applyAlignment="1">
      <alignment horizontal="center"/>
    </xf>
    <xf numFmtId="0" fontId="0" fillId="8" borderId="275" xfId="0" applyNumberFormat="1" applyFont="1" applyFill="1" applyBorder="1" applyAlignment="1">
      <alignment horizontal="left" wrapText="1"/>
    </xf>
    <xf numFmtId="0" fontId="0" fillId="8" borderId="280" xfId="0" applyNumberFormat="1" applyFont="1" applyFill="1" applyBorder="1" applyAlignment="1">
      <alignment horizontal="center"/>
    </xf>
    <xf numFmtId="0" fontId="0" fillId="8" borderId="172" xfId="0" applyNumberFormat="1" applyFont="1" applyFill="1" applyBorder="1" applyAlignment="1">
      <alignment horizontal="center"/>
    </xf>
    <xf numFmtId="0" fontId="0" fillId="8" borderId="281" xfId="0" applyNumberFormat="1" applyFont="1" applyFill="1" applyBorder="1" applyAlignment="1">
      <alignment horizontal="center"/>
    </xf>
    <xf numFmtId="0" fontId="0" fillId="8" borderId="282" xfId="0" applyNumberFormat="1" applyFont="1" applyFill="1" applyBorder="1" applyAlignment="1">
      <alignment horizontal="center"/>
    </xf>
    <xf numFmtId="0" fontId="0" fillId="8" borderId="283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/>
    <xf numFmtId="4" fontId="0" fillId="0" borderId="284" xfId="0" applyNumberFormat="1" applyFont="1" applyBorder="1" applyAlignment="1"/>
    <xf numFmtId="3" fontId="0" fillId="0" borderId="0" xfId="0" applyNumberFormat="1" applyFont="1" applyBorder="1" applyAlignment="1"/>
    <xf numFmtId="3" fontId="0" fillId="0" borderId="285" xfId="0" applyNumberFormat="1" applyFont="1" applyBorder="1" applyAlignment="1"/>
    <xf numFmtId="4" fontId="0" fillId="0" borderId="286" xfId="0" applyNumberFormat="1" applyFont="1" applyBorder="1" applyAlignment="1"/>
    <xf numFmtId="0" fontId="0" fillId="0" borderId="287" xfId="0" applyFont="1" applyBorder="1" applyAlignment="1"/>
    <xf numFmtId="0" fontId="0" fillId="0" borderId="288" xfId="0" applyNumberFormat="1" applyFont="1" applyBorder="1" applyAlignment="1"/>
    <xf numFmtId="0" fontId="0" fillId="0" borderId="289" xfId="0" applyNumberFormat="1" applyFont="1" applyBorder="1" applyAlignment="1"/>
    <xf numFmtId="2" fontId="0" fillId="0" borderId="290" xfId="0" applyNumberFormat="1" applyFont="1" applyBorder="1" applyAlignment="1"/>
    <xf numFmtId="204" fontId="0" fillId="0" borderId="33" xfId="0" applyNumberFormat="1" applyFont="1" applyBorder="1" applyAlignment="1"/>
    <xf numFmtId="2" fontId="0" fillId="0" borderId="291" xfId="0" applyNumberFormat="1" applyFont="1" applyBorder="1" applyAlignment="1"/>
    <xf numFmtId="2" fontId="0" fillId="0" borderId="292" xfId="0" applyNumberFormat="1" applyFont="1" applyBorder="1" applyAlignment="1"/>
    <xf numFmtId="2" fontId="0" fillId="0" borderId="293" xfId="0" applyNumberFormat="1" applyFont="1" applyBorder="1" applyAlignment="1"/>
    <xf numFmtId="2" fontId="0" fillId="0" borderId="294" xfId="0" applyNumberFormat="1" applyFont="1" applyBorder="1" applyAlignment="1"/>
    <xf numFmtId="0" fontId="0" fillId="0" borderId="295" xfId="0" applyNumberFormat="1" applyFont="1" applyBorder="1" applyAlignment="1"/>
    <xf numFmtId="0" fontId="0" fillId="0" borderId="296" xfId="0" applyFont="1" applyBorder="1" applyAlignment="1"/>
    <xf numFmtId="49" fontId="0" fillId="8" borderId="297" xfId="0" applyNumberFormat="1" applyFont="1" applyFill="1" applyBorder="1" applyAlignment="1"/>
    <xf numFmtId="0" fontId="0" fillId="8" borderId="284" xfId="0" applyFont="1" applyFill="1" applyBorder="1" applyAlignment="1"/>
    <xf numFmtId="49" fontId="0" fillId="8" borderId="298" xfId="0" applyNumberFormat="1" applyFont="1" applyFill="1" applyBorder="1" applyAlignment="1"/>
    <xf numFmtId="2" fontId="0" fillId="0" borderId="284" xfId="0" applyNumberFormat="1" applyFont="1" applyBorder="1" applyAlignment="1"/>
    <xf numFmtId="0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right"/>
    </xf>
    <xf numFmtId="49" fontId="10" fillId="8" borderId="299" xfId="0" applyNumberFormat="1" applyFont="1" applyFill="1" applyBorder="1" applyAlignment="1">
      <alignment horizontal="center"/>
    </xf>
    <xf numFmtId="49" fontId="12" fillId="8" borderId="299" xfId="0" applyNumberFormat="1" applyFont="1" applyFill="1" applyBorder="1" applyAlignment="1">
      <alignment horizontal="center"/>
    </xf>
    <xf numFmtId="0" fontId="0" fillId="8" borderId="299" xfId="0" applyFont="1" applyFill="1" applyBorder="1" applyAlignment="1"/>
    <xf numFmtId="2" fontId="0" fillId="8" borderId="299" xfId="0" applyNumberFormat="1" applyFont="1" applyFill="1" applyBorder="1" applyAlignment="1"/>
    <xf numFmtId="49" fontId="0" fillId="8" borderId="299" xfId="0" applyNumberFormat="1" applyFont="1" applyFill="1" applyBorder="1" applyAlignment="1"/>
    <xf numFmtId="49" fontId="10" fillId="8" borderId="299" xfId="0" applyNumberFormat="1" applyFont="1" applyFill="1" applyBorder="1" applyAlignment="1"/>
    <xf numFmtId="196" fontId="10" fillId="8" borderId="299" xfId="0" applyNumberFormat="1" applyFont="1" applyFill="1" applyBorder="1" applyAlignment="1">
      <alignment horizontal="center"/>
    </xf>
    <xf numFmtId="2" fontId="0" fillId="8" borderId="299" xfId="0" applyNumberFormat="1" applyFont="1" applyFill="1" applyBorder="1" applyAlignment="1">
      <alignment horizontal="right"/>
    </xf>
    <xf numFmtId="49" fontId="0" fillId="8" borderId="299" xfId="0" applyNumberFormat="1" applyFont="1" applyFill="1" applyBorder="1" applyAlignment="1">
      <alignment horizontal="left"/>
    </xf>
    <xf numFmtId="2" fontId="10" fillId="8" borderId="299" xfId="0" applyNumberFormat="1" applyFont="1" applyFill="1" applyBorder="1" applyAlignment="1"/>
    <xf numFmtId="2" fontId="0" fillId="8" borderId="299" xfId="0" applyNumberFormat="1" applyFont="1" applyFill="1" applyBorder="1" applyAlignment="1">
      <alignment horizontal="center"/>
    </xf>
    <xf numFmtId="2" fontId="24" fillId="8" borderId="299" xfId="0" applyNumberFormat="1" applyFont="1" applyFill="1" applyBorder="1" applyAlignment="1">
      <alignment horizontal="right" vertical="center"/>
    </xf>
    <xf numFmtId="49" fontId="0" fillId="0" borderId="299" xfId="0" applyNumberFormat="1" applyFont="1" applyBorder="1" applyAlignment="1">
      <alignment horizontal="left"/>
    </xf>
    <xf numFmtId="2" fontId="24" fillId="0" borderId="299" xfId="0" applyNumberFormat="1" applyFont="1" applyBorder="1" applyAlignment="1">
      <alignment horizontal="right" vertical="center"/>
    </xf>
    <xf numFmtId="4" fontId="18" fillId="8" borderId="299" xfId="0" applyNumberFormat="1" applyFont="1" applyFill="1" applyBorder="1" applyAlignment="1">
      <alignment horizontal="right" vertical="center"/>
    </xf>
    <xf numFmtId="49" fontId="0" fillId="8" borderId="299" xfId="0" applyNumberFormat="1" applyFont="1" applyFill="1" applyBorder="1" applyAlignment="1">
      <alignment horizontal="left" vertical="center"/>
    </xf>
    <xf numFmtId="4" fontId="18" fillId="8" borderId="299" xfId="0" applyNumberFormat="1" applyFont="1" applyFill="1" applyBorder="1" applyAlignment="1">
      <alignment horizontal="right"/>
    </xf>
    <xf numFmtId="0" fontId="0" fillId="8" borderId="299" xfId="0" applyFont="1" applyFill="1" applyBorder="1" applyAlignment="1">
      <alignment horizontal="left"/>
    </xf>
    <xf numFmtId="0" fontId="24" fillId="8" borderId="299" xfId="0" applyFont="1" applyFill="1" applyBorder="1" applyAlignment="1">
      <alignment vertical="center"/>
    </xf>
    <xf numFmtId="49" fontId="10" fillId="8" borderId="300" xfId="0" applyNumberFormat="1" applyFont="1" applyFill="1" applyBorder="1" applyAlignment="1">
      <alignment horizontal="center"/>
    </xf>
    <xf numFmtId="49" fontId="12" fillId="8" borderId="301" xfId="0" applyNumberFormat="1" applyFont="1" applyFill="1" applyBorder="1" applyAlignment="1">
      <alignment horizontal="center"/>
    </xf>
    <xf numFmtId="49" fontId="10" fillId="8" borderId="301" xfId="0" applyNumberFormat="1" applyFont="1" applyFill="1" applyBorder="1" applyAlignment="1">
      <alignment horizontal="center"/>
    </xf>
    <xf numFmtId="0" fontId="0" fillId="8" borderId="301" xfId="0" applyFont="1" applyFill="1" applyBorder="1" applyAlignment="1"/>
    <xf numFmtId="2" fontId="0" fillId="8" borderId="301" xfId="0" applyNumberFormat="1" applyFont="1" applyFill="1" applyBorder="1" applyAlignment="1"/>
    <xf numFmtId="49" fontId="0" fillId="8" borderId="301" xfId="0" applyNumberFormat="1" applyFont="1" applyFill="1" applyBorder="1" applyAlignment="1">
      <alignment horizontal="right"/>
    </xf>
    <xf numFmtId="49" fontId="0" fillId="8" borderId="302" xfId="0" applyNumberFormat="1" applyFont="1" applyFill="1" applyBorder="1" applyAlignment="1"/>
    <xf numFmtId="49" fontId="10" fillId="8" borderId="303" xfId="0" applyNumberFormat="1" applyFont="1" applyFill="1" applyBorder="1" applyAlignment="1">
      <alignment horizontal="center"/>
    </xf>
    <xf numFmtId="0" fontId="0" fillId="8" borderId="304" xfId="0" applyFont="1" applyFill="1" applyBorder="1" applyAlignment="1"/>
    <xf numFmtId="2" fontId="10" fillId="8" borderId="303" xfId="0" applyNumberFormat="1" applyFont="1" applyFill="1" applyBorder="1" applyAlignment="1">
      <alignment horizontal="center"/>
    </xf>
    <xf numFmtId="1" fontId="0" fillId="8" borderId="304" xfId="0" applyNumberFormat="1" applyFont="1" applyFill="1" applyBorder="1" applyAlignment="1"/>
    <xf numFmtId="1" fontId="0" fillId="8" borderId="304" xfId="0" applyNumberFormat="1" applyFont="1" applyFill="1" applyBorder="1" applyAlignment="1">
      <alignment horizontal="center"/>
    </xf>
    <xf numFmtId="197" fontId="18" fillId="8" borderId="303" xfId="0" applyNumberFormat="1" applyFont="1" applyFill="1" applyBorder="1" applyAlignment="1">
      <alignment horizontal="center"/>
    </xf>
    <xf numFmtId="2" fontId="10" fillId="8" borderId="303" xfId="0" applyNumberFormat="1" applyFont="1" applyFill="1" applyBorder="1" applyAlignment="1">
      <alignment horizontal="center" vertical="center"/>
    </xf>
    <xf numFmtId="0" fontId="0" fillId="8" borderId="303" xfId="0" applyFont="1" applyFill="1" applyBorder="1" applyAlignment="1"/>
    <xf numFmtId="0" fontId="0" fillId="8" borderId="0" xfId="0" applyFont="1" applyFill="1" applyBorder="1" applyAlignment="1">
      <alignment horizontal="right"/>
    </xf>
    <xf numFmtId="0" fontId="0" fillId="8" borderId="305" xfId="0" applyFont="1" applyFill="1" applyBorder="1" applyAlignment="1"/>
    <xf numFmtId="0" fontId="0" fillId="8" borderId="306" xfId="0" applyFont="1" applyFill="1" applyBorder="1" applyAlignment="1"/>
    <xf numFmtId="2" fontId="0" fillId="8" borderId="0" xfId="0" applyNumberFormat="1" applyFont="1" applyFill="1" applyBorder="1" applyAlignment="1"/>
    <xf numFmtId="2" fontId="0" fillId="8" borderId="0" xfId="0" applyNumberFormat="1" applyFont="1" applyFill="1" applyBorder="1" applyAlignment="1">
      <alignment horizontal="right"/>
    </xf>
    <xf numFmtId="200" fontId="0" fillId="8" borderId="0" xfId="0" applyNumberFormat="1" applyFont="1" applyFill="1" applyBorder="1" applyAlignment="1"/>
    <xf numFmtId="49" fontId="23" fillId="8" borderId="0" xfId="0" applyNumberFormat="1" applyFont="1" applyFill="1" applyBorder="1" applyAlignment="1">
      <alignment horizontal="center"/>
    </xf>
    <xf numFmtId="49" fontId="0" fillId="8" borderId="0" xfId="0" applyNumberFormat="1" applyFont="1" applyFill="1" applyBorder="1" applyAlignment="1">
      <alignment horizontal="right"/>
    </xf>
    <xf numFmtId="0" fontId="0" fillId="8" borderId="0" xfId="0" applyNumberFormat="1" applyFont="1" applyFill="1" applyBorder="1" applyAlignment="1">
      <alignment horizontal="center"/>
    </xf>
    <xf numFmtId="0" fontId="0" fillId="8" borderId="290" xfId="0" applyNumberFormat="1" applyFont="1" applyFill="1" applyBorder="1" applyAlignment="1">
      <alignment horizontal="center"/>
    </xf>
    <xf numFmtId="199" fontId="0" fillId="8" borderId="290" xfId="0" applyNumberFormat="1" applyFont="1" applyFill="1" applyBorder="1" applyAlignment="1">
      <alignment horizontal="center"/>
    </xf>
    <xf numFmtId="0" fontId="0" fillId="8" borderId="307" xfId="0" applyNumberFormat="1" applyFont="1" applyFill="1" applyBorder="1" applyAlignment="1"/>
    <xf numFmtId="0" fontId="0" fillId="8" borderId="308" xfId="0" applyNumberFormat="1" applyFont="1" applyFill="1" applyBorder="1" applyAlignment="1"/>
    <xf numFmtId="49" fontId="0" fillId="8" borderId="309" xfId="0" applyNumberFormat="1" applyFont="1" applyFill="1" applyBorder="1" applyAlignment="1">
      <alignment horizontal="right"/>
    </xf>
    <xf numFmtId="0" fontId="0" fillId="8" borderId="310" xfId="0" applyFont="1" applyFill="1" applyBorder="1" applyAlignment="1"/>
    <xf numFmtId="49" fontId="0" fillId="8" borderId="310" xfId="0" applyNumberFormat="1" applyFont="1" applyFill="1" applyBorder="1" applyAlignment="1"/>
    <xf numFmtId="49" fontId="0" fillId="8" borderId="311" xfId="0" applyNumberFormat="1" applyFont="1" applyFill="1" applyBorder="1" applyAlignment="1">
      <alignment horizontal="right"/>
    </xf>
    <xf numFmtId="199" fontId="0" fillId="8" borderId="312" xfId="0" applyNumberFormat="1" applyFont="1" applyFill="1" applyBorder="1" applyAlignment="1">
      <alignment horizontal="center"/>
    </xf>
    <xf numFmtId="199" fontId="0" fillId="8" borderId="313" xfId="0" applyNumberFormat="1" applyFont="1" applyFill="1" applyBorder="1" applyAlignment="1">
      <alignment horizontal="center"/>
    </xf>
    <xf numFmtId="49" fontId="10" fillId="5" borderId="24" xfId="0" applyNumberFormat="1" applyFont="1" applyFill="1" applyBorder="1" applyAlignment="1">
      <alignment horizontal="left"/>
    </xf>
    <xf numFmtId="49" fontId="0" fillId="5" borderId="161" xfId="0" applyNumberFormat="1" applyFont="1" applyFill="1" applyBorder="1" applyAlignment="1"/>
    <xf numFmtId="0" fontId="0" fillId="8" borderId="173" xfId="0" applyNumberFormat="1" applyFont="1" applyFill="1" applyBorder="1" applyAlignment="1">
      <alignment horizontal="left"/>
    </xf>
    <xf numFmtId="0" fontId="0" fillId="8" borderId="275" xfId="0" applyNumberFormat="1" applyFont="1" applyFill="1" applyBorder="1" applyAlignment="1">
      <alignment horizontal="left"/>
    </xf>
    <xf numFmtId="0" fontId="0" fillId="8" borderId="160" xfId="0" applyNumberFormat="1" applyFont="1" applyFill="1" applyBorder="1" applyAlignment="1">
      <alignment horizontal="left"/>
    </xf>
    <xf numFmtId="0" fontId="0" fillId="8" borderId="171" xfId="0" applyNumberFormat="1" applyFont="1" applyFill="1" applyBorder="1" applyAlignment="1">
      <alignment horizontal="left"/>
    </xf>
    <xf numFmtId="0" fontId="0" fillId="8" borderId="174" xfId="0" applyNumberFormat="1" applyFont="1" applyFill="1" applyBorder="1" applyAlignment="1">
      <alignment horizontal="left"/>
    </xf>
    <xf numFmtId="0" fontId="0" fillId="8" borderId="314" xfId="0" applyNumberFormat="1" applyFont="1" applyFill="1" applyBorder="1" applyAlignment="1">
      <alignment horizontal="left"/>
    </xf>
    <xf numFmtId="0" fontId="0" fillId="8" borderId="315" xfId="0" applyNumberFormat="1" applyFont="1" applyFill="1" applyBorder="1" applyAlignment="1">
      <alignment horizontal="left"/>
    </xf>
    <xf numFmtId="0" fontId="0" fillId="8" borderId="316" xfId="0" applyNumberFormat="1" applyFont="1" applyFill="1" applyBorder="1" applyAlignment="1">
      <alignment horizontal="left"/>
    </xf>
    <xf numFmtId="0" fontId="0" fillId="8" borderId="267" xfId="0" applyNumberFormat="1" applyFont="1" applyFill="1" applyBorder="1" applyAlignment="1">
      <alignment horizontal="left"/>
    </xf>
    <xf numFmtId="0" fontId="0" fillId="8" borderId="268" xfId="0" applyNumberFormat="1" applyFont="1" applyFill="1" applyBorder="1" applyAlignment="1">
      <alignment horizontal="left"/>
    </xf>
    <xf numFmtId="49" fontId="10" fillId="5" borderId="317" xfId="0" applyNumberFormat="1" applyFont="1" applyFill="1" applyBorder="1" applyAlignment="1" applyProtection="1">
      <alignment horizontal="center"/>
    </xf>
    <xf numFmtId="0" fontId="47" fillId="0" borderId="0" xfId="0" applyFont="1" applyBorder="1" applyAlignment="1">
      <alignment horizontal="center" wrapText="1"/>
    </xf>
    <xf numFmtId="49" fontId="47" fillId="0" borderId="0" xfId="0" applyNumberFormat="1" applyFont="1" applyBorder="1" applyAlignment="1">
      <alignment horizontal="center" wrapText="1"/>
    </xf>
    <xf numFmtId="0" fontId="47" fillId="0" borderId="0" xfId="0" applyFont="1" applyBorder="1" applyAlignment="1">
      <alignment horizontal="center"/>
    </xf>
    <xf numFmtId="9" fontId="47" fillId="0" borderId="0" xfId="0" applyNumberFormat="1" applyFont="1" applyBorder="1" applyAlignment="1">
      <alignment horizontal="center"/>
    </xf>
    <xf numFmtId="195" fontId="47" fillId="0" borderId="0" xfId="0" applyNumberFormat="1" applyFont="1" applyBorder="1" applyAlignment="1">
      <alignment horizontal="center"/>
    </xf>
    <xf numFmtId="195" fontId="49" fillId="0" borderId="0" xfId="0" applyNumberFormat="1" applyFont="1" applyBorder="1" applyAlignment="1">
      <alignment horizontal="center"/>
    </xf>
    <xf numFmtId="49" fontId="10" fillId="5" borderId="318" xfId="0" applyNumberFormat="1" applyFont="1" applyFill="1" applyBorder="1" applyAlignment="1">
      <alignment horizontal="center" wrapText="1"/>
    </xf>
    <xf numFmtId="0" fontId="10" fillId="5" borderId="319" xfId="0" applyNumberFormat="1" applyFont="1" applyFill="1" applyBorder="1" applyAlignment="1">
      <alignment horizontal="center"/>
    </xf>
    <xf numFmtId="2" fontId="0" fillId="5" borderId="320" xfId="0" applyNumberFormat="1" applyFont="1" applyFill="1" applyBorder="1" applyAlignment="1"/>
    <xf numFmtId="9" fontId="10" fillId="5" borderId="321" xfId="0" applyNumberFormat="1" applyFont="1" applyFill="1" applyBorder="1" applyAlignment="1">
      <alignment horizontal="center"/>
    </xf>
    <xf numFmtId="2" fontId="0" fillId="8" borderId="322" xfId="0" applyNumberFormat="1" applyFont="1" applyFill="1" applyBorder="1" applyAlignment="1">
      <alignment horizontal="center"/>
    </xf>
    <xf numFmtId="195" fontId="10" fillId="8" borderId="319" xfId="0" applyNumberFormat="1" applyFont="1" applyFill="1" applyBorder="1" applyAlignment="1">
      <alignment horizontal="center"/>
    </xf>
    <xf numFmtId="195" fontId="10" fillId="8" borderId="323" xfId="0" applyNumberFormat="1" applyFont="1" applyFill="1" applyBorder="1" applyAlignment="1">
      <alignment horizontal="center"/>
    </xf>
    <xf numFmtId="195" fontId="10" fillId="8" borderId="321" xfId="0" applyNumberFormat="1" applyFont="1" applyFill="1" applyBorder="1" applyAlignment="1">
      <alignment horizontal="center"/>
    </xf>
    <xf numFmtId="2" fontId="0" fillId="5" borderId="320" xfId="0" applyNumberFormat="1" applyFont="1" applyFill="1" applyBorder="1" applyAlignment="1">
      <alignment horizontal="center"/>
    </xf>
    <xf numFmtId="195" fontId="10" fillId="5" borderId="324" xfId="0" applyNumberFormat="1" applyFont="1" applyFill="1" applyBorder="1" applyAlignment="1">
      <alignment horizontal="center"/>
    </xf>
    <xf numFmtId="2" fontId="10" fillId="5" borderId="320" xfId="0" applyNumberFormat="1" applyFont="1" applyFill="1" applyBorder="1" applyAlignment="1">
      <alignment horizontal="center"/>
    </xf>
    <xf numFmtId="9" fontId="10" fillId="5" borderId="318" xfId="0" applyNumberFormat="1" applyFont="1" applyFill="1" applyBorder="1" applyAlignment="1">
      <alignment horizontal="center"/>
    </xf>
    <xf numFmtId="2" fontId="0" fillId="8" borderId="325" xfId="0" applyNumberFormat="1" applyFont="1" applyFill="1" applyBorder="1" applyAlignment="1">
      <alignment horizontal="center"/>
    </xf>
    <xf numFmtId="2" fontId="0" fillId="8" borderId="326" xfId="0" applyNumberFormat="1" applyFont="1" applyFill="1" applyBorder="1" applyAlignment="1">
      <alignment horizontal="center"/>
    </xf>
    <xf numFmtId="2" fontId="12" fillId="5" borderId="320" xfId="0" applyNumberFormat="1" applyFont="1" applyFill="1" applyBorder="1" applyAlignment="1">
      <alignment horizontal="center"/>
    </xf>
    <xf numFmtId="195" fontId="12" fillId="5" borderId="324" xfId="0" applyNumberFormat="1" applyFont="1" applyFill="1" applyBorder="1" applyAlignment="1">
      <alignment horizontal="center"/>
    </xf>
    <xf numFmtId="2" fontId="0" fillId="8" borderId="325" xfId="0" applyNumberFormat="1" applyFont="1" applyFill="1" applyBorder="1" applyAlignment="1">
      <alignment horizontal="center" vertical="center"/>
    </xf>
    <xf numFmtId="2" fontId="0" fillId="8" borderId="326" xfId="0" applyNumberFormat="1" applyFont="1" applyFill="1" applyBorder="1" applyAlignment="1">
      <alignment horizontal="center" vertical="center"/>
    </xf>
    <xf numFmtId="49" fontId="15" fillId="5" borderId="327" xfId="0" applyNumberFormat="1" applyFont="1" applyFill="1" applyBorder="1" applyAlignment="1"/>
    <xf numFmtId="195" fontId="17" fillId="5" borderId="260" xfId="0" applyNumberFormat="1" applyFont="1" applyFill="1" applyBorder="1" applyAlignment="1">
      <alignment horizontal="center"/>
    </xf>
    <xf numFmtId="195" fontId="14" fillId="5" borderId="259" xfId="0" applyNumberFormat="1" applyFont="1" applyFill="1" applyBorder="1" applyAlignment="1">
      <alignment horizontal="center"/>
    </xf>
    <xf numFmtId="205" fontId="0" fillId="8" borderId="328" xfId="0" applyNumberFormat="1" applyFont="1" applyFill="1" applyBorder="1" applyAlignment="1">
      <alignment horizontal="center"/>
    </xf>
    <xf numFmtId="205" fontId="10" fillId="5" borderId="329" xfId="0" applyNumberFormat="1" applyFont="1" applyFill="1" applyBorder="1" applyAlignment="1">
      <alignment horizontal="center" vertical="center" wrapText="1"/>
    </xf>
    <xf numFmtId="205" fontId="0" fillId="8" borderId="330" xfId="0" applyNumberFormat="1" applyFont="1" applyFill="1" applyBorder="1" applyAlignment="1">
      <alignment horizontal="center"/>
    </xf>
    <xf numFmtId="205" fontId="0" fillId="8" borderId="331" xfId="0" applyNumberFormat="1" applyFont="1" applyFill="1" applyBorder="1" applyAlignment="1">
      <alignment horizontal="center"/>
    </xf>
    <xf numFmtId="201" fontId="34" fillId="0" borderId="332" xfId="2" applyNumberFormat="1" applyFont="1" applyFill="1" applyBorder="1" applyAlignment="1" applyProtection="1">
      <alignment horizontal="center" vertical="center"/>
      <protection hidden="1"/>
    </xf>
    <xf numFmtId="0" fontId="34" fillId="0" borderId="333" xfId="2" applyFont="1" applyBorder="1" applyAlignment="1" applyProtection="1">
      <alignment horizontal="left" vertical="center"/>
      <protection hidden="1"/>
    </xf>
    <xf numFmtId="202" fontId="35" fillId="0" borderId="333" xfId="2" applyNumberFormat="1" applyFont="1" applyBorder="1" applyAlignment="1" applyProtection="1">
      <alignment horizontal="center" vertical="center"/>
      <protection hidden="1"/>
    </xf>
    <xf numFmtId="4" fontId="35" fillId="0" borderId="334" xfId="2" applyNumberFormat="1" applyFont="1" applyBorder="1" applyAlignment="1" applyProtection="1">
      <alignment vertical="center"/>
      <protection hidden="1"/>
    </xf>
    <xf numFmtId="4" fontId="35" fillId="22" borderId="333" xfId="2" applyNumberFormat="1" applyFont="1" applyFill="1" applyBorder="1" applyAlignment="1" applyProtection="1">
      <alignment vertical="center"/>
      <protection hidden="1"/>
    </xf>
    <xf numFmtId="4" fontId="35" fillId="0" borderId="335" xfId="2" applyNumberFormat="1" applyFont="1" applyFill="1" applyBorder="1" applyAlignment="1" applyProtection="1">
      <alignment vertical="center"/>
      <protection hidden="1"/>
    </xf>
    <xf numFmtId="201" fontId="34" fillId="0" borderId="336" xfId="2" applyNumberFormat="1" applyFont="1" applyFill="1" applyBorder="1" applyAlignment="1" applyProtection="1">
      <alignment horizontal="center" vertical="center"/>
      <protection hidden="1"/>
    </xf>
    <xf numFmtId="0" fontId="34" fillId="0" borderId="334" xfId="2" applyFont="1" applyBorder="1" applyAlignment="1" applyProtection="1">
      <alignment horizontal="left" vertical="center"/>
      <protection hidden="1"/>
    </xf>
    <xf numFmtId="202" fontId="35" fillId="0" borderId="334" xfId="2" applyNumberFormat="1" applyFont="1" applyBorder="1" applyAlignment="1" applyProtection="1">
      <alignment horizontal="center" vertical="center"/>
      <protection hidden="1"/>
    </xf>
    <xf numFmtId="201" fontId="34" fillId="0" borderId="336" xfId="2" applyNumberFormat="1" applyFont="1" applyBorder="1" applyAlignment="1" applyProtection="1">
      <alignment horizontal="center" vertical="center"/>
      <protection hidden="1"/>
    </xf>
    <xf numFmtId="201" fontId="34" fillId="0" borderId="337" xfId="2" applyNumberFormat="1" applyFont="1" applyFill="1" applyBorder="1" applyAlignment="1" applyProtection="1">
      <alignment horizontal="center" vertical="center"/>
      <protection hidden="1"/>
    </xf>
    <xf numFmtId="0" fontId="34" fillId="0" borderId="338" xfId="2" applyFont="1" applyBorder="1" applyAlignment="1" applyProtection="1">
      <alignment horizontal="left" vertical="center"/>
      <protection hidden="1"/>
    </xf>
    <xf numFmtId="202" fontId="35" fillId="0" borderId="338" xfId="2" applyNumberFormat="1" applyFont="1" applyBorder="1" applyAlignment="1" applyProtection="1">
      <alignment horizontal="center" vertical="center"/>
      <protection hidden="1"/>
    </xf>
    <xf numFmtId="4" fontId="35" fillId="0" borderId="338" xfId="2" applyNumberFormat="1" applyFont="1" applyBorder="1" applyAlignment="1" applyProtection="1">
      <alignment vertical="center"/>
      <protection hidden="1"/>
    </xf>
    <xf numFmtId="4" fontId="35" fillId="0" borderId="339" xfId="2" applyNumberFormat="1" applyFont="1" applyFill="1" applyBorder="1" applyAlignment="1" applyProtection="1">
      <alignment vertical="center"/>
      <protection hidden="1"/>
    </xf>
    <xf numFmtId="49" fontId="10" fillId="5" borderId="317" xfId="0" applyNumberFormat="1" applyFont="1" applyFill="1" applyBorder="1" applyAlignment="1" applyProtection="1">
      <alignment horizontal="center"/>
      <protection locked="0"/>
    </xf>
    <xf numFmtId="49" fontId="0" fillId="9" borderId="176" xfId="0" applyNumberFormat="1" applyFont="1" applyFill="1" applyBorder="1" applyAlignment="1"/>
    <xf numFmtId="0" fontId="0" fillId="0" borderId="177" xfId="0" applyFont="1" applyBorder="1" applyAlignment="1"/>
    <xf numFmtId="0" fontId="0" fillId="0" borderId="164" xfId="0" applyFont="1" applyBorder="1" applyAlignment="1"/>
    <xf numFmtId="0" fontId="0" fillId="0" borderId="178" xfId="0" applyNumberFormat="1" applyFont="1" applyBorder="1" applyAlignment="1"/>
    <xf numFmtId="4" fontId="0" fillId="0" borderId="290" xfId="0" applyNumberFormat="1" applyFont="1" applyBorder="1" applyAlignment="1"/>
    <xf numFmtId="2" fontId="0" fillId="0" borderId="312" xfId="0" applyNumberFormat="1" applyFont="1" applyBorder="1" applyAlignment="1"/>
    <xf numFmtId="2" fontId="0" fillId="15" borderId="340" xfId="0" applyNumberFormat="1" applyFont="1" applyFill="1" applyBorder="1" applyAlignment="1" applyProtection="1">
      <alignment horizontal="center" vertical="center"/>
      <protection locked="0"/>
    </xf>
    <xf numFmtId="1" fontId="0" fillId="21" borderId="35" xfId="0" applyNumberFormat="1" applyFont="1" applyFill="1" applyBorder="1" applyAlignment="1" applyProtection="1">
      <protection locked="0"/>
    </xf>
    <xf numFmtId="2" fontId="0" fillId="0" borderId="0" xfId="0" applyNumberFormat="1" applyFont="1" applyBorder="1" applyAlignment="1"/>
    <xf numFmtId="1" fontId="0" fillId="21" borderId="40" xfId="0" applyNumberFormat="1" applyFont="1" applyFill="1" applyBorder="1" applyAlignment="1" applyProtection="1">
      <protection locked="0"/>
    </xf>
    <xf numFmtId="49" fontId="0" fillId="23" borderId="166" xfId="0" applyNumberFormat="1" applyFont="1" applyFill="1" applyBorder="1" applyAlignment="1"/>
    <xf numFmtId="2" fontId="0" fillId="0" borderId="285" xfId="0" applyNumberFormat="1" applyFont="1" applyBorder="1" applyAlignment="1"/>
    <xf numFmtId="49" fontId="0" fillId="24" borderId="166" xfId="0" applyNumberFormat="1" applyFont="1" applyFill="1" applyBorder="1" applyAlignment="1"/>
    <xf numFmtId="2" fontId="0" fillId="24" borderId="299" xfId="0" applyNumberFormat="1" applyFont="1" applyFill="1" applyBorder="1" applyAlignment="1"/>
    <xf numFmtId="2" fontId="0" fillId="24" borderId="341" xfId="0" applyNumberFormat="1" applyFont="1" applyFill="1" applyBorder="1" applyAlignment="1"/>
    <xf numFmtId="2" fontId="0" fillId="16" borderId="299" xfId="0" applyNumberFormat="1" applyFont="1" applyFill="1" applyBorder="1" applyAlignment="1"/>
    <xf numFmtId="2" fontId="0" fillId="16" borderId="341" xfId="0" applyNumberFormat="1" applyFont="1" applyFill="1" applyBorder="1" applyAlignment="1"/>
    <xf numFmtId="2" fontId="0" fillId="18" borderId="299" xfId="0" applyNumberFormat="1" applyFont="1" applyFill="1" applyBorder="1" applyAlignment="1"/>
    <xf numFmtId="2" fontId="0" fillId="18" borderId="341" xfId="0" applyNumberFormat="1" applyFont="1" applyFill="1" applyBorder="1" applyAlignment="1"/>
    <xf numFmtId="2" fontId="0" fillId="18" borderId="342" xfId="0" applyNumberFormat="1" applyFont="1" applyFill="1" applyBorder="1" applyAlignment="1"/>
    <xf numFmtId="2" fontId="0" fillId="18" borderId="343" xfId="0" applyNumberFormat="1" applyFont="1" applyFill="1" applyBorder="1" applyAlignment="1"/>
    <xf numFmtId="49" fontId="1" fillId="8" borderId="179" xfId="0" applyNumberFormat="1" applyFont="1" applyFill="1" applyBorder="1" applyAlignment="1"/>
    <xf numFmtId="49" fontId="0" fillId="8" borderId="168" xfId="0" applyNumberFormat="1" applyFont="1" applyFill="1" applyBorder="1" applyAlignment="1">
      <alignment horizontal="left" wrapText="1"/>
    </xf>
    <xf numFmtId="201" fontId="10" fillId="8" borderId="180" xfId="0" applyNumberFormat="1" applyFont="1" applyFill="1" applyBorder="1" applyAlignment="1">
      <alignment horizontal="center"/>
    </xf>
    <xf numFmtId="49" fontId="0" fillId="8" borderId="181" xfId="0" applyNumberFormat="1" applyFont="1" applyFill="1" applyBorder="1" applyAlignment="1">
      <alignment horizontal="left"/>
    </xf>
    <xf numFmtId="202" fontId="18" fillId="8" borderId="181" xfId="0" applyNumberFormat="1" applyFont="1" applyFill="1" applyBorder="1" applyAlignment="1">
      <alignment horizontal="center"/>
    </xf>
    <xf numFmtId="2" fontId="18" fillId="8" borderId="181" xfId="0" applyNumberFormat="1" applyFont="1" applyFill="1" applyBorder="1" applyAlignment="1">
      <alignment horizontal="right"/>
    </xf>
    <xf numFmtId="49" fontId="0" fillId="14" borderId="33" xfId="0" applyNumberFormat="1" applyFill="1" applyBorder="1" applyAlignment="1" applyProtection="1">
      <protection locked="0"/>
    </xf>
    <xf numFmtId="192" fontId="5" fillId="8" borderId="182" xfId="0" applyNumberFormat="1" applyFont="1" applyFill="1" applyBorder="1" applyAlignment="1">
      <alignment horizontal="center"/>
    </xf>
    <xf numFmtId="49" fontId="37" fillId="9" borderId="32" xfId="0" applyNumberFormat="1" applyFont="1" applyFill="1" applyBorder="1" applyAlignment="1"/>
    <xf numFmtId="49" fontId="37" fillId="9" borderId="176" xfId="0" applyNumberFormat="1" applyFont="1" applyFill="1" applyBorder="1" applyAlignment="1"/>
    <xf numFmtId="2" fontId="50" fillId="3" borderId="183" xfId="0" applyNumberFormat="1" applyFont="1" applyFill="1" applyBorder="1" applyAlignment="1">
      <alignment horizontal="center"/>
    </xf>
    <xf numFmtId="0" fontId="0" fillId="0" borderId="306" xfId="0" applyNumberFormat="1" applyFont="1" applyBorder="1" applyAlignment="1"/>
    <xf numFmtId="0" fontId="0" fillId="0" borderId="344" xfId="0" applyFont="1" applyBorder="1" applyAlignment="1"/>
    <xf numFmtId="195" fontId="10" fillId="8" borderId="168" xfId="0" applyNumberFormat="1" applyFont="1" applyFill="1" applyBorder="1" applyAlignment="1">
      <alignment horizontal="center"/>
    </xf>
    <xf numFmtId="195" fontId="0" fillId="8" borderId="179" xfId="0" applyNumberFormat="1" applyFont="1" applyFill="1" applyBorder="1" applyAlignment="1">
      <alignment horizontal="center"/>
    </xf>
    <xf numFmtId="195" fontId="0" fillId="8" borderId="184" xfId="0" applyNumberFormat="1" applyFont="1" applyFill="1" applyBorder="1" applyAlignment="1">
      <alignment horizontal="center"/>
    </xf>
    <xf numFmtId="195" fontId="0" fillId="8" borderId="182" xfId="0" applyNumberFormat="1" applyFont="1" applyFill="1" applyBorder="1" applyAlignment="1">
      <alignment horizontal="center"/>
    </xf>
    <xf numFmtId="195" fontId="10" fillId="8" borderId="330" xfId="0" applyNumberFormat="1" applyFont="1" applyFill="1" applyBorder="1" applyAlignment="1">
      <alignment horizontal="center"/>
    </xf>
    <xf numFmtId="49" fontId="1" fillId="8" borderId="185" xfId="0" applyNumberFormat="1" applyFont="1" applyFill="1" applyBorder="1" applyAlignment="1"/>
    <xf numFmtId="2" fontId="10" fillId="0" borderId="303" xfId="0" applyNumberFormat="1" applyFont="1" applyFill="1" applyBorder="1" applyAlignment="1">
      <alignment horizontal="center"/>
    </xf>
    <xf numFmtId="0" fontId="33" fillId="11" borderId="186" xfId="0" applyFont="1" applyFill="1" applyBorder="1" applyAlignment="1">
      <alignment horizontal="center" vertical="center" wrapText="1"/>
    </xf>
    <xf numFmtId="0" fontId="33" fillId="11" borderId="187" xfId="0" applyFont="1" applyFill="1" applyBorder="1" applyAlignment="1">
      <alignment horizontal="center" vertical="center" wrapText="1"/>
    </xf>
    <xf numFmtId="0" fontId="24" fillId="8" borderId="159" xfId="0" applyNumberFormat="1" applyFont="1" applyFill="1" applyBorder="1" applyAlignment="1"/>
    <xf numFmtId="0" fontId="18" fillId="8" borderId="0" xfId="0" applyNumberFormat="1" applyFont="1" applyFill="1" applyBorder="1" applyAlignment="1"/>
    <xf numFmtId="49" fontId="0" fillId="9" borderId="32" xfId="0" applyNumberFormat="1" applyFill="1" applyBorder="1" applyAlignment="1"/>
    <xf numFmtId="49" fontId="4" fillId="8" borderId="14" xfId="0" applyNumberFormat="1" applyFont="1" applyFill="1" applyBorder="1" applyAlignment="1"/>
    <xf numFmtId="192" fontId="5" fillId="8" borderId="188" xfId="0" applyNumberFormat="1" applyFont="1" applyFill="1" applyBorder="1" applyAlignment="1">
      <alignment horizontal="center"/>
    </xf>
    <xf numFmtId="49" fontId="10" fillId="0" borderId="189" xfId="0" applyNumberFormat="1" applyFont="1" applyBorder="1" applyAlignment="1"/>
    <xf numFmtId="203" fontId="10" fillId="0" borderId="155" xfId="0" applyNumberFormat="1" applyFont="1" applyBorder="1" applyAlignment="1"/>
    <xf numFmtId="49" fontId="0" fillId="0" borderId="155" xfId="0" applyNumberFormat="1" applyFont="1" applyBorder="1" applyAlignment="1"/>
    <xf numFmtId="0" fontId="0" fillId="0" borderId="190" xfId="0" applyFont="1" applyBorder="1" applyAlignment="1"/>
    <xf numFmtId="49" fontId="0" fillId="8" borderId="191" xfId="0" applyNumberFormat="1" applyFont="1" applyFill="1" applyBorder="1" applyAlignment="1">
      <alignment horizontal="left" wrapText="1"/>
    </xf>
    <xf numFmtId="1" fontId="0" fillId="21" borderId="192" xfId="0" applyNumberFormat="1" applyFont="1" applyFill="1" applyBorder="1" applyAlignment="1" applyProtection="1">
      <protection locked="0"/>
    </xf>
    <xf numFmtId="49" fontId="37" fillId="8" borderId="55" xfId="0" applyNumberFormat="1" applyFont="1" applyFill="1" applyBorder="1" applyAlignment="1">
      <alignment horizontal="left"/>
    </xf>
    <xf numFmtId="49" fontId="37" fillId="8" borderId="56" xfId="0" applyNumberFormat="1" applyFont="1" applyFill="1" applyBorder="1" applyAlignment="1">
      <alignment horizontal="left"/>
    </xf>
    <xf numFmtId="49" fontId="0" fillId="8" borderId="299" xfId="0" applyNumberFormat="1" applyFill="1" applyBorder="1" applyAlignment="1">
      <alignment horizontal="left"/>
    </xf>
    <xf numFmtId="49" fontId="0" fillId="8" borderId="298" xfId="0" applyNumberFormat="1" applyFill="1" applyBorder="1" applyAlignment="1"/>
    <xf numFmtId="49" fontId="0" fillId="8" borderId="21" xfId="0" applyNumberFormat="1" applyFill="1" applyBorder="1" applyAlignment="1">
      <alignment horizontal="left"/>
    </xf>
    <xf numFmtId="49" fontId="0" fillId="8" borderId="17" xfId="0" applyNumberFormat="1" applyFill="1" applyBorder="1" applyAlignment="1">
      <alignment horizontal="left"/>
    </xf>
    <xf numFmtId="49" fontId="0" fillId="8" borderId="181" xfId="0" applyNumberFormat="1" applyFill="1" applyBorder="1" applyAlignment="1">
      <alignment horizontal="left"/>
    </xf>
    <xf numFmtId="49" fontId="0" fillId="8" borderId="345" xfId="0" applyNumberFormat="1" applyFill="1" applyBorder="1" applyAlignment="1">
      <alignment horizontal="right"/>
    </xf>
    <xf numFmtId="49" fontId="37" fillId="8" borderId="45" xfId="0" applyNumberFormat="1" applyFont="1" applyFill="1" applyBorder="1" applyAlignment="1">
      <alignment horizontal="left"/>
    </xf>
    <xf numFmtId="49" fontId="10" fillId="8" borderId="0" xfId="0" applyNumberFormat="1" applyFont="1" applyFill="1" applyBorder="1" applyAlignment="1">
      <alignment horizontal="center" vertical="center"/>
    </xf>
    <xf numFmtId="49" fontId="10" fillId="8" borderId="193" xfId="0" applyNumberFormat="1" applyFont="1" applyFill="1" applyBorder="1" applyAlignment="1">
      <alignment vertical="center"/>
    </xf>
    <xf numFmtId="202" fontId="18" fillId="8" borderId="194" xfId="0" applyNumberFormat="1" applyFont="1" applyFill="1" applyBorder="1" applyAlignment="1">
      <alignment horizontal="center" vertical="center"/>
    </xf>
    <xf numFmtId="49" fontId="1" fillId="8" borderId="195" xfId="0" applyNumberFormat="1" applyFont="1" applyFill="1" applyBorder="1" applyAlignment="1"/>
    <xf numFmtId="192" fontId="5" fillId="8" borderId="196" xfId="0" applyNumberFormat="1" applyFont="1" applyFill="1" applyBorder="1" applyAlignment="1">
      <alignment horizontal="center"/>
    </xf>
    <xf numFmtId="49" fontId="0" fillId="25" borderId="251" xfId="0" applyNumberFormat="1" applyFont="1" applyFill="1" applyBorder="1" applyAlignment="1">
      <alignment horizontal="left"/>
    </xf>
    <xf numFmtId="4" fontId="18" fillId="11" borderId="0" xfId="0" applyNumberFormat="1" applyFont="1" applyFill="1" applyBorder="1" applyAlignment="1">
      <alignment vertical="center"/>
    </xf>
    <xf numFmtId="202" fontId="18" fillId="8" borderId="197" xfId="0" applyNumberFormat="1" applyFont="1" applyFill="1" applyBorder="1" applyAlignment="1">
      <alignment horizontal="center" vertical="center"/>
    </xf>
    <xf numFmtId="201" fontId="51" fillId="23" borderId="346" xfId="2" applyNumberFormat="1" applyFont="1" applyFill="1" applyBorder="1" applyAlignment="1" applyProtection="1">
      <alignment horizontal="center" vertical="center"/>
      <protection hidden="1"/>
    </xf>
    <xf numFmtId="202" fontId="18" fillId="8" borderId="198" xfId="0" applyNumberFormat="1" applyFont="1" applyFill="1" applyBorder="1" applyAlignment="1">
      <alignment horizontal="center" vertical="center"/>
    </xf>
    <xf numFmtId="202" fontId="18" fillId="8" borderId="347" xfId="0" applyNumberFormat="1" applyFont="1" applyFill="1" applyBorder="1" applyAlignment="1">
      <alignment horizontal="center" vertical="center"/>
    </xf>
    <xf numFmtId="0" fontId="51" fillId="0" borderId="348" xfId="2" applyFont="1" applyBorder="1" applyAlignment="1" applyProtection="1">
      <alignment vertical="center"/>
      <protection hidden="1"/>
    </xf>
    <xf numFmtId="0" fontId="51" fillId="0" borderId="349" xfId="2" applyFont="1" applyBorder="1" applyAlignment="1" applyProtection="1">
      <alignment vertical="center"/>
      <protection hidden="1"/>
    </xf>
    <xf numFmtId="0" fontId="51" fillId="0" borderId="350" xfId="2" applyFont="1" applyBorder="1" applyAlignment="1" applyProtection="1">
      <alignment vertical="center"/>
      <protection hidden="1"/>
    </xf>
    <xf numFmtId="0" fontId="51" fillId="0" borderId="351" xfId="2" applyFont="1" applyBorder="1" applyAlignment="1" applyProtection="1">
      <alignment vertical="center"/>
      <protection hidden="1"/>
    </xf>
    <xf numFmtId="201" fontId="51" fillId="23" borderId="352" xfId="2" applyNumberFormat="1" applyFont="1" applyFill="1" applyBorder="1" applyAlignment="1" applyProtection="1">
      <alignment horizontal="center" vertical="center"/>
      <protection hidden="1"/>
    </xf>
    <xf numFmtId="201" fontId="51" fillId="23" borderId="353" xfId="2" applyNumberFormat="1" applyFont="1" applyFill="1" applyBorder="1" applyAlignment="1" applyProtection="1">
      <alignment horizontal="center" vertical="center"/>
      <protection hidden="1"/>
    </xf>
    <xf numFmtId="201" fontId="51" fillId="23" borderId="354" xfId="2" applyNumberFormat="1" applyFont="1" applyFill="1" applyBorder="1" applyAlignment="1" applyProtection="1">
      <alignment horizontal="center" vertical="center"/>
      <protection hidden="1"/>
    </xf>
    <xf numFmtId="0" fontId="51" fillId="0" borderId="355" xfId="2" applyFont="1" applyBorder="1" applyAlignment="1" applyProtection="1">
      <alignment vertical="center"/>
      <protection hidden="1"/>
    </xf>
    <xf numFmtId="201" fontId="51" fillId="23" borderId="356" xfId="2" applyNumberFormat="1" applyFont="1" applyFill="1" applyBorder="1" applyAlignment="1" applyProtection="1">
      <alignment horizontal="center" vertical="center"/>
      <protection hidden="1"/>
    </xf>
    <xf numFmtId="0" fontId="51" fillId="0" borderId="357" xfId="2" applyFont="1" applyBorder="1" applyAlignment="1" applyProtection="1">
      <alignment vertical="center"/>
      <protection hidden="1"/>
    </xf>
    <xf numFmtId="202" fontId="18" fillId="8" borderId="358" xfId="0" applyNumberFormat="1" applyFont="1" applyFill="1" applyBorder="1" applyAlignment="1">
      <alignment horizontal="center" vertical="center"/>
    </xf>
    <xf numFmtId="202" fontId="18" fillId="8" borderId="128" xfId="0" applyNumberFormat="1" applyFont="1" applyFill="1" applyBorder="1" applyAlignment="1">
      <alignment horizontal="center"/>
    </xf>
    <xf numFmtId="2" fontId="18" fillId="8" borderId="128" xfId="0" applyNumberFormat="1" applyFont="1" applyFill="1" applyBorder="1" applyAlignment="1">
      <alignment horizontal="right"/>
    </xf>
    <xf numFmtId="4" fontId="18" fillId="8" borderId="128" xfId="0" applyNumberFormat="1" applyFont="1" applyFill="1" applyBorder="1" applyAlignment="1">
      <alignment horizontal="right"/>
    </xf>
    <xf numFmtId="49" fontId="10" fillId="8" borderId="199" xfId="0" applyNumberFormat="1" applyFont="1" applyFill="1" applyBorder="1" applyAlignment="1">
      <alignment horizontal="left"/>
    </xf>
    <xf numFmtId="201" fontId="10" fillId="8" borderId="200" xfId="0" applyNumberFormat="1" applyFont="1" applyFill="1" applyBorder="1" applyAlignment="1">
      <alignment horizontal="center"/>
    </xf>
    <xf numFmtId="202" fontId="18" fillId="8" borderId="199" xfId="0" applyNumberFormat="1" applyFont="1" applyFill="1" applyBorder="1" applyAlignment="1">
      <alignment horizontal="center"/>
    </xf>
    <xf numFmtId="4" fontId="18" fillId="8" borderId="199" xfId="0" applyNumberFormat="1" applyFont="1" applyFill="1" applyBorder="1" applyAlignment="1">
      <alignment horizontal="right"/>
    </xf>
    <xf numFmtId="4" fontId="18" fillId="8" borderId="201" xfId="0" applyNumberFormat="1" applyFont="1" applyFill="1" applyBorder="1" applyAlignment="1">
      <alignment horizontal="right"/>
    </xf>
    <xf numFmtId="4" fontId="18" fillId="8" borderId="202" xfId="0" applyNumberFormat="1" applyFont="1" applyFill="1" applyBorder="1" applyAlignment="1">
      <alignment horizontal="right"/>
    </xf>
    <xf numFmtId="201" fontId="10" fillId="8" borderId="128" xfId="0" applyNumberFormat="1" applyFont="1" applyFill="1" applyBorder="1" applyAlignment="1">
      <alignment horizontal="center"/>
    </xf>
    <xf numFmtId="0" fontId="0" fillId="8" borderId="128" xfId="0" applyFont="1" applyFill="1" applyBorder="1" applyAlignment="1">
      <alignment horizontal="left" vertical="center" wrapText="1"/>
    </xf>
    <xf numFmtId="201" fontId="51" fillId="23" borderId="359" xfId="2" quotePrefix="1" applyNumberFormat="1" applyFont="1" applyFill="1" applyBorder="1" applyAlignment="1" applyProtection="1">
      <alignment horizontal="center" vertical="center"/>
      <protection hidden="1"/>
    </xf>
    <xf numFmtId="0" fontId="51" fillId="0" borderId="360" xfId="2" applyFont="1" applyFill="1" applyBorder="1" applyAlignment="1" applyProtection="1">
      <alignment horizontal="left" vertical="center"/>
      <protection hidden="1"/>
    </xf>
    <xf numFmtId="202" fontId="18" fillId="8" borderId="203" xfId="0" applyNumberFormat="1" applyFont="1" applyFill="1" applyBorder="1" applyAlignment="1">
      <alignment horizontal="center"/>
    </xf>
    <xf numFmtId="2" fontId="18" fillId="8" borderId="204" xfId="0" applyNumberFormat="1" applyFont="1" applyFill="1" applyBorder="1" applyAlignment="1">
      <alignment horizontal="right"/>
    </xf>
    <xf numFmtId="4" fontId="18" fillId="8" borderId="203" xfId="0" applyNumberFormat="1" applyFont="1" applyFill="1" applyBorder="1" applyAlignment="1">
      <alignment horizontal="right"/>
    </xf>
    <xf numFmtId="4" fontId="18" fillId="8" borderId="205" xfId="0" applyNumberFormat="1" applyFont="1" applyFill="1" applyBorder="1" applyAlignment="1">
      <alignment horizontal="right"/>
    </xf>
    <xf numFmtId="4" fontId="18" fillId="8" borderId="206" xfId="0" applyNumberFormat="1" applyFont="1" applyFill="1" applyBorder="1" applyAlignment="1">
      <alignment horizontal="right"/>
    </xf>
    <xf numFmtId="49" fontId="10" fillId="5" borderId="169" xfId="0" applyNumberFormat="1" applyFont="1" applyFill="1" applyBorder="1" applyAlignment="1">
      <alignment horizontal="center"/>
    </xf>
    <xf numFmtId="49" fontId="0" fillId="8" borderId="207" xfId="0" applyNumberFormat="1" applyFont="1" applyFill="1" applyBorder="1" applyAlignment="1">
      <alignment horizontal="left"/>
    </xf>
    <xf numFmtId="49" fontId="10" fillId="8" borderId="181" xfId="0" applyNumberFormat="1" applyFont="1" applyFill="1" applyBorder="1" applyAlignment="1">
      <alignment horizontal="left"/>
    </xf>
    <xf numFmtId="49" fontId="37" fillId="8" borderId="7" xfId="0" applyNumberFormat="1" applyFont="1" applyFill="1" applyBorder="1" applyAlignment="1">
      <alignment wrapText="1"/>
    </xf>
    <xf numFmtId="49" fontId="0" fillId="8" borderId="208" xfId="0" applyNumberFormat="1" applyFont="1" applyFill="1" applyBorder="1" applyAlignment="1">
      <alignment wrapText="1"/>
    </xf>
    <xf numFmtId="49" fontId="37" fillId="8" borderId="0" xfId="0" applyNumberFormat="1" applyFont="1" applyFill="1" applyBorder="1" applyAlignment="1">
      <alignment horizontal="left"/>
    </xf>
    <xf numFmtId="0" fontId="1" fillId="0" borderId="209" xfId="0" applyNumberFormat="1" applyFont="1" applyBorder="1" applyAlignment="1"/>
    <xf numFmtId="201" fontId="52" fillId="25" borderId="361" xfId="0" applyNumberFormat="1" applyFont="1" applyFill="1" applyBorder="1" applyAlignment="1">
      <alignment vertical="center"/>
    </xf>
    <xf numFmtId="49" fontId="0" fillId="0" borderId="362" xfId="0" applyNumberFormat="1" applyFont="1" applyBorder="1" applyAlignment="1">
      <alignment horizontal="left" vertical="center" readingOrder="1"/>
    </xf>
    <xf numFmtId="49" fontId="1" fillId="8" borderId="210" xfId="0" applyNumberFormat="1" applyFont="1" applyFill="1" applyBorder="1" applyAlignment="1"/>
    <xf numFmtId="201" fontId="51" fillId="23" borderId="0" xfId="2" applyNumberFormat="1" applyFont="1" applyFill="1" applyBorder="1" applyAlignment="1" applyProtection="1">
      <alignment horizontal="center" vertical="center"/>
      <protection hidden="1"/>
    </xf>
    <xf numFmtId="0" fontId="51" fillId="0" borderId="0" xfId="2" applyFont="1" applyBorder="1" applyAlignment="1" applyProtection="1">
      <alignment vertical="center"/>
      <protection hidden="1"/>
    </xf>
    <xf numFmtId="202" fontId="18" fillId="8" borderId="0" xfId="0" applyNumberFormat="1" applyFont="1" applyFill="1" applyBorder="1" applyAlignment="1">
      <alignment horizontal="center" vertical="center"/>
    </xf>
    <xf numFmtId="0" fontId="0" fillId="8" borderId="261" xfId="0" applyNumberFormat="1" applyFill="1" applyBorder="1" applyAlignment="1">
      <alignment horizontal="center" wrapText="1"/>
    </xf>
    <xf numFmtId="49" fontId="52" fillId="25" borderId="0" xfId="0" applyNumberFormat="1" applyFont="1" applyFill="1" applyBorder="1" applyAlignment="1">
      <alignment horizontal="center"/>
    </xf>
    <xf numFmtId="49" fontId="0" fillId="25" borderId="0" xfId="0" applyNumberFormat="1" applyFill="1" applyBorder="1" applyAlignment="1">
      <alignment horizontal="left"/>
    </xf>
    <xf numFmtId="202" fontId="53" fillId="25" borderId="0" xfId="0" applyNumberFormat="1" applyFont="1" applyFill="1" applyBorder="1" applyAlignment="1">
      <alignment horizontal="center"/>
    </xf>
    <xf numFmtId="2" fontId="53" fillId="25" borderId="0" xfId="0" applyNumberFormat="1" applyFont="1" applyFill="1" applyBorder="1" applyAlignment="1">
      <alignment horizontal="right"/>
    </xf>
    <xf numFmtId="207" fontId="0" fillId="8" borderId="161" xfId="0" applyNumberFormat="1" applyFont="1" applyFill="1" applyBorder="1" applyAlignment="1"/>
    <xf numFmtId="0" fontId="0" fillId="25" borderId="363" xfId="0" applyNumberFormat="1" applyFont="1" applyFill="1" applyBorder="1" applyAlignment="1"/>
    <xf numFmtId="0" fontId="0" fillId="25" borderId="364" xfId="0" applyNumberFormat="1" applyFont="1" applyFill="1" applyBorder="1" applyAlignment="1"/>
    <xf numFmtId="0" fontId="0" fillId="25" borderId="365" xfId="0" applyNumberFormat="1" applyFont="1" applyFill="1" applyBorder="1" applyAlignment="1"/>
    <xf numFmtId="0" fontId="0" fillId="25" borderId="366" xfId="0" applyNumberFormat="1" applyFont="1" applyFill="1" applyBorder="1" applyAlignment="1"/>
    <xf numFmtId="0" fontId="0" fillId="25" borderId="367" xfId="0" applyNumberFormat="1" applyFont="1" applyFill="1" applyBorder="1" applyAlignment="1"/>
    <xf numFmtId="0" fontId="0" fillId="25" borderId="368" xfId="0" applyNumberFormat="1" applyFont="1" applyFill="1" applyBorder="1" applyAlignment="1"/>
    <xf numFmtId="1" fontId="0" fillId="25" borderId="369" xfId="0" applyNumberFormat="1" applyFont="1" applyFill="1" applyBorder="1" applyAlignment="1"/>
    <xf numFmtId="1" fontId="0" fillId="25" borderId="0" xfId="0" applyNumberFormat="1" applyFont="1" applyFill="1" applyBorder="1" applyAlignment="1"/>
    <xf numFmtId="1" fontId="0" fillId="25" borderId="370" xfId="0" applyNumberFormat="1" applyFont="1" applyFill="1" applyBorder="1" applyAlignment="1"/>
    <xf numFmtId="210" fontId="0" fillId="25" borderId="371" xfId="0" applyNumberFormat="1" applyFont="1" applyFill="1" applyBorder="1" applyAlignment="1"/>
    <xf numFmtId="0" fontId="0" fillId="25" borderId="369" xfId="0" applyFont="1" applyFill="1" applyBorder="1" applyAlignment="1"/>
    <xf numFmtId="0" fontId="0" fillId="25" borderId="0" xfId="0" applyFont="1" applyFill="1" applyBorder="1" applyAlignment="1"/>
    <xf numFmtId="0" fontId="0" fillId="25" borderId="370" xfId="0" applyFont="1" applyFill="1" applyBorder="1" applyAlignment="1"/>
    <xf numFmtId="0" fontId="0" fillId="25" borderId="211" xfId="0" applyFont="1" applyFill="1" applyBorder="1" applyAlignment="1"/>
    <xf numFmtId="0" fontId="0" fillId="25" borderId="372" xfId="0" applyFont="1" applyFill="1" applyBorder="1" applyAlignment="1"/>
    <xf numFmtId="0" fontId="0" fillId="25" borderId="373" xfId="0" applyFont="1" applyFill="1" applyBorder="1" applyAlignment="1"/>
    <xf numFmtId="0" fontId="0" fillId="25" borderId="374" xfId="0" applyFont="1" applyFill="1" applyBorder="1" applyAlignment="1"/>
    <xf numFmtId="0" fontId="0" fillId="0" borderId="152" xfId="0" applyNumberFormat="1" applyFont="1" applyBorder="1" applyAlignment="1"/>
    <xf numFmtId="1" fontId="0" fillId="18" borderId="137" xfId="0" applyNumberFormat="1" applyFont="1" applyFill="1" applyBorder="1" applyAlignment="1"/>
    <xf numFmtId="2" fontId="0" fillId="18" borderId="375" xfId="0" applyNumberFormat="1" applyFont="1" applyFill="1" applyBorder="1" applyAlignment="1"/>
    <xf numFmtId="2" fontId="0" fillId="20" borderId="376" xfId="0" applyNumberFormat="1" applyFont="1" applyFill="1" applyBorder="1" applyAlignment="1"/>
    <xf numFmtId="1" fontId="0" fillId="23" borderId="137" xfId="0" applyNumberFormat="1" applyFont="1" applyFill="1" applyBorder="1" applyAlignment="1"/>
    <xf numFmtId="1" fontId="0" fillId="20" borderId="137" xfId="0" applyNumberFormat="1" applyFont="1" applyFill="1" applyBorder="1" applyAlignment="1"/>
    <xf numFmtId="1" fontId="0" fillId="16" borderId="137" xfId="0" applyNumberFormat="1" applyFont="1" applyFill="1" applyBorder="1" applyAlignment="1"/>
    <xf numFmtId="1" fontId="0" fillId="17" borderId="137" xfId="0" applyNumberFormat="1" applyFont="1" applyFill="1" applyBorder="1" applyAlignment="1"/>
    <xf numFmtId="1" fontId="0" fillId="19" borderId="137" xfId="0" applyNumberFormat="1" applyFont="1" applyFill="1" applyBorder="1" applyAlignment="1"/>
    <xf numFmtId="1" fontId="0" fillId="0" borderId="137" xfId="0" applyNumberFormat="1" applyFont="1" applyBorder="1" applyAlignment="1"/>
    <xf numFmtId="1" fontId="0" fillId="24" borderId="299" xfId="0" applyNumberFormat="1" applyFont="1" applyFill="1" applyBorder="1" applyAlignment="1"/>
    <xf numFmtId="1" fontId="0" fillId="16" borderId="299" xfId="0" applyNumberFormat="1" applyFont="1" applyFill="1" applyBorder="1" applyAlignment="1"/>
    <xf numFmtId="1" fontId="0" fillId="18" borderId="299" xfId="0" applyNumberFormat="1" applyFont="1" applyFill="1" applyBorder="1" applyAlignment="1"/>
    <xf numFmtId="1" fontId="0" fillId="18" borderId="342" xfId="0" applyNumberFormat="1" applyFont="1" applyFill="1" applyBorder="1" applyAlignment="1"/>
    <xf numFmtId="1" fontId="0" fillId="15" borderId="0" xfId="0" applyNumberFormat="1" applyFont="1" applyFill="1" applyAlignment="1"/>
    <xf numFmtId="1" fontId="0" fillId="5" borderId="155" xfId="0" applyNumberFormat="1" applyFont="1" applyFill="1" applyBorder="1" applyAlignment="1"/>
    <xf numFmtId="1" fontId="42" fillId="10" borderId="142" xfId="0" applyNumberFormat="1" applyFont="1" applyFill="1" applyBorder="1" applyAlignment="1"/>
    <xf numFmtId="1" fontId="42" fillId="5" borderId="154" xfId="0" applyNumberFormat="1" applyFont="1" applyFill="1" applyBorder="1" applyAlignment="1"/>
    <xf numFmtId="1" fontId="42" fillId="5" borderId="39" xfId="0" applyNumberFormat="1" applyFont="1" applyFill="1" applyBorder="1" applyAlignment="1"/>
    <xf numFmtId="1" fontId="5" fillId="2" borderId="39" xfId="0" applyNumberFormat="1" applyFont="1" applyFill="1" applyBorder="1" applyAlignment="1"/>
    <xf numFmtId="1" fontId="0" fillId="0" borderId="37" xfId="0" applyNumberFormat="1" applyFont="1" applyBorder="1" applyAlignment="1"/>
    <xf numFmtId="1" fontId="4" fillId="0" borderId="41" xfId="0" applyNumberFormat="1" applyFont="1" applyBorder="1" applyAlignment="1">
      <alignment horizontal="right"/>
    </xf>
    <xf numFmtId="1" fontId="4" fillId="6" borderId="34" xfId="0" applyNumberFormat="1" applyFont="1" applyFill="1" applyBorder="1" applyAlignment="1"/>
    <xf numFmtId="1" fontId="0" fillId="18" borderId="38" xfId="0" applyNumberFormat="1" applyFont="1" applyFill="1" applyBorder="1" applyAlignment="1"/>
    <xf numFmtId="1" fontId="0" fillId="16" borderId="377" xfId="0" applyNumberFormat="1" applyFont="1" applyFill="1" applyBorder="1" applyAlignment="1"/>
    <xf numFmtId="1" fontId="0" fillId="16" borderId="212" xfId="0" applyNumberFormat="1" applyFont="1" applyFill="1" applyBorder="1" applyAlignment="1"/>
    <xf numFmtId="9" fontId="0" fillId="9" borderId="32" xfId="0" applyNumberFormat="1" applyFont="1" applyFill="1" applyBorder="1" applyAlignment="1">
      <alignment horizontal="right"/>
    </xf>
    <xf numFmtId="1" fontId="0" fillId="10" borderId="34" xfId="0" applyNumberFormat="1" applyFont="1" applyFill="1" applyBorder="1" applyAlignment="1">
      <alignment horizontal="right"/>
    </xf>
    <xf numFmtId="0" fontId="0" fillId="8" borderId="213" xfId="0" applyFont="1" applyFill="1" applyBorder="1" applyAlignment="1"/>
    <xf numFmtId="49" fontId="1" fillId="8" borderId="214" xfId="0" applyNumberFormat="1" applyFont="1" applyFill="1" applyBorder="1" applyAlignment="1"/>
    <xf numFmtId="4" fontId="54" fillId="26" borderId="251" xfId="0" applyNumberFormat="1" applyFont="1" applyFill="1" applyBorder="1" applyAlignment="1">
      <alignment horizontal="center" vertical="center"/>
    </xf>
    <xf numFmtId="49" fontId="1" fillId="8" borderId="378" xfId="0" applyNumberFormat="1" applyFont="1" applyFill="1" applyBorder="1" applyAlignment="1"/>
    <xf numFmtId="0" fontId="3" fillId="8" borderId="15" xfId="0" applyFont="1" applyFill="1" applyBorder="1" applyAlignment="1">
      <alignment horizontal="center"/>
    </xf>
    <xf numFmtId="0" fontId="4" fillId="8" borderId="0" xfId="0" applyFont="1" applyFill="1" applyBorder="1" applyAlignment="1">
      <alignment horizontal="center"/>
    </xf>
    <xf numFmtId="0" fontId="55" fillId="27" borderId="379" xfId="0" applyFont="1" applyFill="1" applyBorder="1" applyAlignment="1">
      <alignment horizontal="center" vertical="center" wrapText="1"/>
    </xf>
    <xf numFmtId="192" fontId="5" fillId="8" borderId="0" xfId="0" applyNumberFormat="1" applyFont="1" applyFill="1" applyBorder="1" applyAlignment="1">
      <alignment horizontal="center"/>
    </xf>
    <xf numFmtId="194" fontId="1" fillId="8" borderId="0" xfId="0" applyNumberFormat="1" applyFont="1" applyFill="1" applyBorder="1" applyAlignment="1">
      <alignment horizontal="center"/>
    </xf>
    <xf numFmtId="0" fontId="1" fillId="8" borderId="0" xfId="0" applyFont="1" applyFill="1" applyBorder="1" applyAlignment="1"/>
    <xf numFmtId="49" fontId="56" fillId="25" borderId="373" xfId="0" applyNumberFormat="1" applyFont="1" applyFill="1" applyBorder="1" applyAlignment="1">
      <alignment horizontal="center"/>
    </xf>
    <xf numFmtId="49" fontId="56" fillId="25" borderId="373" xfId="0" applyNumberFormat="1" applyFont="1" applyFill="1" applyBorder="1" applyAlignment="1">
      <alignment horizontal="center" wrapText="1"/>
    </xf>
    <xf numFmtId="0" fontId="57" fillId="25" borderId="380" xfId="0" applyNumberFormat="1" applyFont="1" applyFill="1" applyBorder="1" applyAlignment="1">
      <alignment horizontal="center"/>
    </xf>
    <xf numFmtId="49" fontId="57" fillId="25" borderId="381" xfId="0" applyNumberFormat="1" applyFont="1" applyFill="1" applyBorder="1" applyAlignment="1">
      <alignment horizontal="center"/>
    </xf>
    <xf numFmtId="49" fontId="57" fillId="25" borderId="382" xfId="0" applyNumberFormat="1" applyFont="1" applyFill="1" applyBorder="1" applyAlignment="1">
      <alignment horizontal="center"/>
    </xf>
    <xf numFmtId="49" fontId="57" fillId="25" borderId="380" xfId="0" applyNumberFormat="1" applyFont="1" applyFill="1" applyBorder="1" applyAlignment="1">
      <alignment horizontal="center"/>
    </xf>
    <xf numFmtId="0" fontId="57" fillId="25" borderId="383" xfId="0" applyNumberFormat="1" applyFont="1" applyFill="1" applyBorder="1" applyAlignment="1">
      <alignment horizontal="center"/>
    </xf>
    <xf numFmtId="0" fontId="57" fillId="25" borderId="216" xfId="0" applyNumberFormat="1" applyFont="1" applyFill="1" applyBorder="1" applyAlignment="1">
      <alignment horizontal="center"/>
    </xf>
    <xf numFmtId="0" fontId="57" fillId="25" borderId="7" xfId="0" applyNumberFormat="1" applyFont="1" applyFill="1" applyBorder="1" applyAlignment="1">
      <alignment horizontal="center"/>
    </xf>
    <xf numFmtId="0" fontId="57" fillId="25" borderId="207" xfId="0" applyNumberFormat="1" applyFont="1" applyFill="1" applyBorder="1" applyAlignment="1">
      <alignment horizontal="center"/>
    </xf>
    <xf numFmtId="192" fontId="5" fillId="8" borderId="217" xfId="0" applyNumberFormat="1" applyFont="1" applyFill="1" applyBorder="1" applyAlignment="1">
      <alignment horizontal="center"/>
    </xf>
    <xf numFmtId="0" fontId="57" fillId="25" borderId="218" xfId="0" applyNumberFormat="1" applyFont="1" applyFill="1" applyBorder="1" applyAlignment="1">
      <alignment horizontal="center"/>
    </xf>
    <xf numFmtId="192" fontId="5" fillId="8" borderId="384" xfId="0" applyNumberFormat="1" applyFont="1" applyFill="1" applyBorder="1" applyAlignment="1">
      <alignment horizontal="center"/>
    </xf>
    <xf numFmtId="192" fontId="5" fillId="8" borderId="219" xfId="0" applyNumberFormat="1" applyFont="1" applyFill="1" applyBorder="1" applyAlignment="1">
      <alignment horizontal="center"/>
    </xf>
    <xf numFmtId="49" fontId="1" fillId="8" borderId="220" xfId="0" applyNumberFormat="1" applyFont="1" applyFill="1" applyBorder="1" applyAlignment="1">
      <alignment horizontal="center"/>
    </xf>
    <xf numFmtId="49" fontId="1" fillId="8" borderId="221" xfId="0" applyNumberFormat="1" applyFont="1" applyFill="1" applyBorder="1" applyAlignment="1">
      <alignment horizontal="center"/>
    </xf>
    <xf numFmtId="49" fontId="9" fillId="8" borderId="0" xfId="0" applyNumberFormat="1" applyFont="1" applyFill="1" applyBorder="1" applyAlignment="1">
      <alignment horizontal="right"/>
    </xf>
    <xf numFmtId="0" fontId="0" fillId="0" borderId="222" xfId="0" applyNumberFormat="1" applyFont="1" applyBorder="1" applyAlignment="1"/>
    <xf numFmtId="0" fontId="1" fillId="8" borderId="223" xfId="0" applyNumberFormat="1" applyFont="1" applyFill="1" applyBorder="1" applyAlignment="1">
      <alignment horizontal="center"/>
    </xf>
    <xf numFmtId="49" fontId="57" fillId="25" borderId="385" xfId="0" applyNumberFormat="1" applyFont="1" applyFill="1" applyBorder="1" applyAlignment="1">
      <alignment horizontal="center"/>
    </xf>
    <xf numFmtId="192" fontId="5" fillId="8" borderId="386" xfId="0" applyNumberFormat="1" applyFont="1" applyFill="1" applyBorder="1" applyAlignment="1">
      <alignment horizontal="center"/>
    </xf>
    <xf numFmtId="4" fontId="54" fillId="26" borderId="251" xfId="0" applyNumberFormat="1" applyFont="1" applyFill="1" applyBorder="1" applyAlignment="1">
      <alignment horizontal="center" vertical="center"/>
    </xf>
    <xf numFmtId="2" fontId="54" fillId="26" borderId="251" xfId="0" applyNumberFormat="1" applyFont="1" applyFill="1" applyBorder="1" applyAlignment="1">
      <alignment horizontal="center" vertical="center"/>
    </xf>
    <xf numFmtId="4" fontId="54" fillId="26" borderId="387" xfId="0" applyNumberFormat="1" applyFont="1" applyFill="1" applyBorder="1" applyAlignment="1">
      <alignment horizontal="center" vertical="center"/>
    </xf>
    <xf numFmtId="4" fontId="54" fillId="26" borderId="388" xfId="0" applyNumberFormat="1" applyFont="1" applyFill="1" applyBorder="1" applyAlignment="1">
      <alignment horizontal="center" vertical="center"/>
    </xf>
    <xf numFmtId="4" fontId="54" fillId="26" borderId="389" xfId="0" applyNumberFormat="1" applyFont="1" applyFill="1" applyBorder="1" applyAlignment="1">
      <alignment horizontal="center" vertical="center"/>
    </xf>
    <xf numFmtId="4" fontId="54" fillId="26" borderId="390" xfId="0" applyNumberFormat="1" applyFont="1" applyFill="1" applyBorder="1" applyAlignment="1">
      <alignment horizontal="center" vertical="center"/>
    </xf>
    <xf numFmtId="4" fontId="54" fillId="26" borderId="391" xfId="0" applyNumberFormat="1" applyFont="1" applyFill="1" applyBorder="1" applyAlignment="1">
      <alignment horizontal="center" vertical="center"/>
    </xf>
    <xf numFmtId="4" fontId="54" fillId="26" borderId="392" xfId="0" applyNumberFormat="1" applyFont="1" applyFill="1" applyBorder="1" applyAlignment="1">
      <alignment horizontal="center" vertical="center"/>
    </xf>
    <xf numFmtId="0" fontId="55" fillId="27" borderId="393" xfId="0" applyFont="1" applyFill="1" applyBorder="1" applyAlignment="1">
      <alignment horizontal="center" vertical="center" wrapText="1"/>
    </xf>
    <xf numFmtId="4" fontId="53" fillId="25" borderId="394" xfId="0" applyNumberFormat="1" applyFont="1" applyFill="1" applyBorder="1" applyAlignment="1">
      <alignment vertical="center"/>
    </xf>
    <xf numFmtId="4" fontId="53" fillId="25" borderId="395" xfId="0" applyNumberFormat="1" applyFont="1" applyFill="1" applyBorder="1" applyAlignment="1">
      <alignment vertical="center"/>
    </xf>
    <xf numFmtId="208" fontId="54" fillId="26" borderId="395" xfId="0" applyNumberFormat="1" applyFont="1" applyFill="1" applyBorder="1" applyAlignment="1">
      <alignment horizontal="center" vertical="center"/>
    </xf>
    <xf numFmtId="208" fontId="54" fillId="26" borderId="251" xfId="0" applyNumberFormat="1" applyFont="1" applyFill="1" applyBorder="1" applyAlignment="1">
      <alignment horizontal="center" vertical="center"/>
    </xf>
    <xf numFmtId="208" fontId="58" fillId="26" borderId="395" xfId="0" applyNumberFormat="1" applyFont="1" applyFill="1" applyBorder="1" applyAlignment="1">
      <alignment horizontal="center" vertical="center"/>
    </xf>
    <xf numFmtId="4" fontId="53" fillId="25" borderId="396" xfId="0" applyNumberFormat="1" applyFont="1" applyFill="1" applyBorder="1" applyAlignment="1">
      <alignment vertical="center"/>
    </xf>
    <xf numFmtId="201" fontId="59" fillId="27" borderId="397" xfId="0" applyNumberFormat="1" applyFont="1" applyFill="1" applyBorder="1" applyAlignment="1">
      <alignment horizontal="left" vertical="center"/>
    </xf>
    <xf numFmtId="0" fontId="55" fillId="27" borderId="379" xfId="0" applyFont="1" applyFill="1" applyBorder="1" applyAlignment="1">
      <alignment horizontal="center" vertical="center" wrapText="1"/>
    </xf>
    <xf numFmtId="4" fontId="54" fillId="26" borderId="398" xfId="0" applyNumberFormat="1" applyFont="1" applyFill="1" applyBorder="1" applyAlignment="1">
      <alignment horizontal="center" vertical="center"/>
    </xf>
    <xf numFmtId="0" fontId="37" fillId="8" borderId="0" xfId="0" applyFont="1" applyFill="1" applyBorder="1" applyAlignment="1"/>
    <xf numFmtId="219" fontId="37" fillId="25" borderId="399" xfId="0" applyNumberFormat="1" applyFont="1" applyFill="1" applyBorder="1" applyAlignment="1">
      <alignment horizontal="center"/>
    </xf>
    <xf numFmtId="219" fontId="37" fillId="25" borderId="400" xfId="0" applyNumberFormat="1" applyFont="1" applyFill="1" applyBorder="1" applyAlignment="1">
      <alignment horizontal="center"/>
    </xf>
    <xf numFmtId="201" fontId="51" fillId="23" borderId="0" xfId="2" quotePrefix="1" applyNumberFormat="1" applyFont="1" applyFill="1" applyBorder="1" applyAlignment="1" applyProtection="1">
      <alignment horizontal="center" vertical="center"/>
      <protection hidden="1"/>
    </xf>
    <xf numFmtId="0" fontId="51" fillId="0" borderId="0" xfId="2" applyFont="1" applyFill="1" applyBorder="1" applyAlignment="1" applyProtection="1">
      <alignment horizontal="left" vertical="center"/>
      <protection hidden="1"/>
    </xf>
    <xf numFmtId="4" fontId="54" fillId="26" borderId="0" xfId="0" applyNumberFormat="1" applyFont="1" applyFill="1" applyBorder="1" applyAlignment="1">
      <alignment horizontal="center" vertical="center"/>
    </xf>
    <xf numFmtId="4" fontId="18" fillId="8" borderId="159" xfId="0" applyNumberFormat="1" applyFont="1" applyFill="1" applyBorder="1" applyAlignment="1">
      <alignment horizontal="right"/>
    </xf>
    <xf numFmtId="4" fontId="18" fillId="8" borderId="0" xfId="0" applyNumberFormat="1" applyFont="1" applyFill="1" applyBorder="1" applyAlignment="1">
      <alignment horizontal="right"/>
    </xf>
    <xf numFmtId="49" fontId="0" fillId="8" borderId="19" xfId="0" applyNumberFormat="1" applyFill="1" applyBorder="1" applyAlignment="1">
      <alignment horizontal="left" wrapText="1"/>
    </xf>
    <xf numFmtId="49" fontId="1" fillId="8" borderId="224" xfId="0" applyNumberFormat="1" applyFont="1" applyFill="1" applyBorder="1" applyAlignment="1"/>
    <xf numFmtId="192" fontId="5" fillId="8" borderId="225" xfId="0" applyNumberFormat="1" applyFont="1" applyFill="1" applyBorder="1" applyAlignment="1">
      <alignment horizontal="center"/>
    </xf>
    <xf numFmtId="49" fontId="57" fillId="25" borderId="401" xfId="0" applyNumberFormat="1" applyFont="1" applyFill="1" applyBorder="1" applyAlignment="1">
      <alignment horizontal="center"/>
    </xf>
    <xf numFmtId="49" fontId="1" fillId="8" borderId="221" xfId="0" applyNumberFormat="1" applyFont="1" applyFill="1" applyBorder="1" applyAlignment="1"/>
    <xf numFmtId="192" fontId="5" fillId="8" borderId="226" xfId="0" applyNumberFormat="1" applyFont="1" applyFill="1" applyBorder="1" applyAlignment="1">
      <alignment horizontal="center"/>
    </xf>
    <xf numFmtId="49" fontId="57" fillId="25" borderId="402" xfId="0" applyNumberFormat="1" applyFont="1" applyFill="1" applyBorder="1" applyAlignment="1">
      <alignment horizontal="center"/>
    </xf>
    <xf numFmtId="49" fontId="4" fillId="8" borderId="0" xfId="0" applyNumberFormat="1" applyFont="1" applyFill="1" applyBorder="1" applyAlignment="1"/>
    <xf numFmtId="49" fontId="56" fillId="25" borderId="0" xfId="0" applyNumberFormat="1" applyFont="1" applyFill="1" applyBorder="1" applyAlignment="1">
      <alignment horizontal="center" wrapText="1"/>
    </xf>
    <xf numFmtId="49" fontId="1" fillId="8" borderId="221" xfId="0" applyNumberFormat="1" applyFont="1" applyFill="1" applyBorder="1" applyAlignment="1">
      <alignment vertical="center"/>
    </xf>
    <xf numFmtId="4" fontId="54" fillId="26" borderId="403" xfId="0" applyNumberFormat="1" applyFont="1" applyFill="1" applyBorder="1" applyAlignment="1">
      <alignment horizontal="center" vertical="center"/>
    </xf>
    <xf numFmtId="49" fontId="0" fillId="8" borderId="404" xfId="0" applyNumberFormat="1" applyFill="1" applyBorder="1" applyAlignment="1">
      <alignment horizontal="left"/>
    </xf>
    <xf numFmtId="49" fontId="37" fillId="8" borderId="405" xfId="0" applyNumberFormat="1" applyFont="1" applyFill="1" applyBorder="1" applyAlignment="1">
      <alignment horizontal="left"/>
    </xf>
    <xf numFmtId="49" fontId="0" fillId="8" borderId="133" xfId="0" applyNumberFormat="1" applyFill="1" applyBorder="1" applyAlignment="1">
      <alignment horizontal="left"/>
    </xf>
    <xf numFmtId="49" fontId="0" fillId="8" borderId="207" xfId="0" applyNumberFormat="1" applyFill="1" applyBorder="1" applyAlignment="1">
      <alignment horizontal="left" wrapText="1"/>
    </xf>
    <xf numFmtId="49" fontId="0" fillId="8" borderId="227" xfId="0" applyNumberFormat="1" applyFill="1" applyBorder="1" applyAlignment="1">
      <alignment horizontal="left" wrapText="1"/>
    </xf>
    <xf numFmtId="2" fontId="0" fillId="8" borderId="406" xfId="0" applyNumberFormat="1" applyFont="1" applyFill="1" applyBorder="1" applyAlignment="1">
      <alignment horizontal="center"/>
    </xf>
    <xf numFmtId="0" fontId="1" fillId="0" borderId="228" xfId="0" applyNumberFormat="1" applyFont="1" applyBorder="1" applyAlignment="1"/>
    <xf numFmtId="192" fontId="5" fillId="8" borderId="229" xfId="0" applyNumberFormat="1" applyFont="1" applyFill="1" applyBorder="1" applyAlignment="1">
      <alignment horizontal="center" vertical="center"/>
    </xf>
    <xf numFmtId="49" fontId="56" fillId="25" borderId="222" xfId="0" applyNumberFormat="1" applyFont="1" applyFill="1" applyBorder="1" applyAlignment="1">
      <alignment horizontal="center"/>
    </xf>
    <xf numFmtId="49" fontId="57" fillId="25" borderId="407" xfId="0" applyNumberFormat="1" applyFont="1" applyFill="1" applyBorder="1" applyAlignment="1">
      <alignment horizontal="center"/>
    </xf>
    <xf numFmtId="49" fontId="57" fillId="25" borderId="172" xfId="0" applyNumberFormat="1" applyFont="1" applyFill="1" applyBorder="1" applyAlignment="1">
      <alignment horizontal="center" vertical="center"/>
    </xf>
    <xf numFmtId="0" fontId="0" fillId="8" borderId="152" xfId="0" applyFont="1" applyFill="1" applyBorder="1" applyAlignment="1"/>
    <xf numFmtId="192" fontId="5" fillId="8" borderId="230" xfId="0" applyNumberFormat="1" applyFont="1" applyFill="1" applyBorder="1" applyAlignment="1">
      <alignment horizontal="center" vertical="center"/>
    </xf>
    <xf numFmtId="49" fontId="57" fillId="25" borderId="231" xfId="0" applyNumberFormat="1" applyFont="1" applyFill="1" applyBorder="1" applyAlignment="1">
      <alignment horizontal="center" vertical="center"/>
    </xf>
    <xf numFmtId="49" fontId="3" fillId="8" borderId="15" xfId="0" applyNumberFormat="1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49" fontId="4" fillId="8" borderId="0" xfId="0" applyNumberFormat="1" applyFont="1" applyFill="1" applyBorder="1" applyAlignment="1">
      <alignment horizontal="center"/>
    </xf>
    <xf numFmtId="0" fontId="4" fillId="8" borderId="0" xfId="0" applyFont="1" applyFill="1" applyBorder="1" applyAlignment="1">
      <alignment horizontal="center"/>
    </xf>
    <xf numFmtId="49" fontId="10" fillId="8" borderId="2" xfId="0" applyNumberFormat="1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 vertical="center"/>
    </xf>
    <xf numFmtId="0" fontId="10" fillId="8" borderId="232" xfId="0" applyFont="1" applyFill="1" applyBorder="1" applyAlignment="1">
      <alignment horizontal="center" vertical="center"/>
    </xf>
    <xf numFmtId="49" fontId="10" fillId="5" borderId="25" xfId="0" applyNumberFormat="1" applyFont="1" applyFill="1" applyBorder="1" applyAlignment="1">
      <alignment horizontal="center" vertical="center" wrapText="1"/>
    </xf>
    <xf numFmtId="49" fontId="10" fillId="5" borderId="7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0" fontId="10" fillId="5" borderId="408" xfId="0" applyNumberFormat="1" applyFont="1" applyFill="1" applyBorder="1" applyAlignment="1">
      <alignment horizontal="center" vertical="center" wrapText="1"/>
    </xf>
    <xf numFmtId="0" fontId="10" fillId="5" borderId="409" xfId="0" applyNumberFormat="1" applyFont="1" applyFill="1" applyBorder="1" applyAlignment="1">
      <alignment horizontal="center" vertical="center" wrapText="1"/>
    </xf>
    <xf numFmtId="0" fontId="10" fillId="5" borderId="410" xfId="0" applyNumberFormat="1" applyFont="1" applyFill="1" applyBorder="1" applyAlignment="1">
      <alignment horizontal="center" vertical="center" wrapText="1"/>
    </xf>
    <xf numFmtId="2" fontId="10" fillId="5" borderId="265" xfId="0" applyNumberFormat="1" applyFont="1" applyFill="1" applyBorder="1" applyAlignment="1">
      <alignment horizontal="center" vertical="center" wrapText="1"/>
    </xf>
    <xf numFmtId="2" fontId="10" fillId="5" borderId="411" xfId="0" applyNumberFormat="1" applyFont="1" applyFill="1" applyBorder="1" applyAlignment="1">
      <alignment horizontal="center" vertical="center" wrapText="1"/>
    </xf>
    <xf numFmtId="0" fontId="12" fillId="0" borderId="156" xfId="0" applyFont="1" applyBorder="1" applyAlignment="1"/>
    <xf numFmtId="0" fontId="12" fillId="7" borderId="156" xfId="0" applyFont="1" applyFill="1" applyBorder="1" applyAlignment="1"/>
    <xf numFmtId="49" fontId="12" fillId="7" borderId="34" xfId="0" applyNumberFormat="1" applyFont="1" applyFill="1" applyBorder="1" applyAlignment="1"/>
    <xf numFmtId="0" fontId="0" fillId="9" borderId="34" xfId="0" applyFont="1" applyFill="1" applyBorder="1" applyAlignment="1"/>
    <xf numFmtId="49" fontId="5" fillId="2" borderId="39" xfId="0" applyNumberFormat="1" applyFont="1" applyFill="1" applyBorder="1" applyAlignment="1"/>
    <xf numFmtId="0" fontId="0" fillId="14" borderId="192" xfId="0" applyFont="1" applyFill="1" applyBorder="1" applyAlignment="1"/>
    <xf numFmtId="0" fontId="10" fillId="5" borderId="416" xfId="0" applyNumberFormat="1" applyFont="1" applyFill="1" applyBorder="1" applyAlignment="1">
      <alignment horizontal="center" vertical="center" wrapText="1"/>
    </xf>
    <xf numFmtId="0" fontId="10" fillId="5" borderId="306" xfId="0" applyNumberFormat="1" applyFont="1" applyFill="1" applyBorder="1" applyAlignment="1">
      <alignment horizontal="center" vertical="center" wrapText="1"/>
    </xf>
    <xf numFmtId="0" fontId="10" fillId="5" borderId="417" xfId="0" applyNumberFormat="1" applyFont="1" applyFill="1" applyBorder="1" applyAlignment="1">
      <alignment horizontal="center" vertical="center" wrapText="1"/>
    </xf>
    <xf numFmtId="195" fontId="10" fillId="5" borderId="418" xfId="0" applyNumberFormat="1" applyFont="1" applyFill="1" applyBorder="1" applyAlignment="1">
      <alignment horizontal="center" wrapText="1"/>
    </xf>
    <xf numFmtId="195" fontId="10" fillId="5" borderId="419" xfId="0" applyNumberFormat="1" applyFont="1" applyFill="1" applyBorder="1" applyAlignment="1">
      <alignment horizontal="center" wrapText="1"/>
    </xf>
    <xf numFmtId="205" fontId="10" fillId="5" borderId="420" xfId="0" applyNumberFormat="1" applyFont="1" applyFill="1" applyBorder="1" applyAlignment="1">
      <alignment horizontal="center" vertical="center" wrapText="1"/>
    </xf>
    <xf numFmtId="205" fontId="10" fillId="5" borderId="421" xfId="0" applyNumberFormat="1" applyFont="1" applyFill="1" applyBorder="1" applyAlignment="1">
      <alignment horizontal="center" vertical="center" wrapText="1"/>
    </xf>
    <xf numFmtId="49" fontId="10" fillId="5" borderId="233" xfId="0" applyNumberFormat="1" applyFont="1" applyFill="1" applyBorder="1" applyAlignment="1">
      <alignment horizontal="center" vertical="center" wrapText="1"/>
    </xf>
    <xf numFmtId="49" fontId="10" fillId="5" borderId="234" xfId="0" applyNumberFormat="1" applyFont="1" applyFill="1" applyBorder="1" applyAlignment="1">
      <alignment horizontal="center" vertical="center" wrapText="1"/>
    </xf>
    <xf numFmtId="49" fontId="10" fillId="5" borderId="340" xfId="0" applyNumberFormat="1" applyFont="1" applyFill="1" applyBorder="1" applyAlignment="1">
      <alignment horizontal="center" vertical="center" wrapText="1"/>
    </xf>
    <xf numFmtId="49" fontId="10" fillId="5" borderId="271" xfId="0" applyNumberFormat="1" applyFont="1" applyFill="1" applyBorder="1" applyAlignment="1">
      <alignment horizontal="center" vertical="center" wrapText="1"/>
    </xf>
    <xf numFmtId="205" fontId="52" fillId="28" borderId="340" xfId="0" applyNumberFormat="1" applyFont="1" applyFill="1" applyBorder="1" applyAlignment="1">
      <alignment horizontal="center" vertical="center" wrapText="1"/>
    </xf>
    <xf numFmtId="205" fontId="52" fillId="28" borderId="271" xfId="0" applyNumberFormat="1" applyFont="1" applyFill="1" applyBorder="1" applyAlignment="1">
      <alignment horizontal="center" vertical="center" wrapText="1"/>
    </xf>
    <xf numFmtId="2" fontId="60" fillId="28" borderId="412" xfId="0" applyNumberFormat="1" applyFont="1" applyFill="1" applyBorder="1" applyAlignment="1">
      <alignment horizontal="center" vertical="center" wrapText="1"/>
    </xf>
    <xf numFmtId="2" fontId="60" fillId="28" borderId="413" xfId="0" applyNumberFormat="1" applyFont="1" applyFill="1" applyBorder="1" applyAlignment="1">
      <alignment horizontal="center" vertical="center" wrapText="1"/>
    </xf>
    <xf numFmtId="0" fontId="10" fillId="8" borderId="159" xfId="0" applyNumberFormat="1" applyFont="1" applyFill="1" applyBorder="1" applyAlignment="1"/>
    <xf numFmtId="0" fontId="10" fillId="8" borderId="0" xfId="0" applyNumberFormat="1" applyFont="1" applyFill="1" applyBorder="1" applyAlignment="1"/>
    <xf numFmtId="49" fontId="10" fillId="5" borderId="270" xfId="0" applyNumberFormat="1" applyFont="1" applyFill="1" applyBorder="1" applyAlignment="1">
      <alignment horizontal="center" vertical="center" wrapText="1"/>
    </xf>
    <xf numFmtId="49" fontId="10" fillId="8" borderId="15" xfId="0" applyNumberFormat="1" applyFont="1" applyFill="1" applyBorder="1" applyAlignment="1">
      <alignment horizontal="center" vertical="center"/>
    </xf>
    <xf numFmtId="49" fontId="10" fillId="8" borderId="414" xfId="0" applyNumberFormat="1" applyFont="1" applyFill="1" applyBorder="1" applyAlignment="1">
      <alignment horizontal="center" vertical="center"/>
    </xf>
    <xf numFmtId="2" fontId="52" fillId="29" borderId="415" xfId="0" applyNumberFormat="1" applyFont="1" applyFill="1" applyBorder="1" applyAlignment="1">
      <alignment horizontal="center" vertical="center" wrapText="1"/>
    </xf>
    <xf numFmtId="2" fontId="52" fillId="29" borderId="331" xfId="0" applyNumberFormat="1" applyFont="1" applyFill="1" applyBorder="1" applyAlignment="1">
      <alignment horizontal="center" vertical="center" wrapText="1"/>
    </xf>
    <xf numFmtId="195" fontId="10" fillId="5" borderId="340" xfId="0" applyNumberFormat="1" applyFont="1" applyFill="1" applyBorder="1" applyAlignment="1">
      <alignment horizontal="center" vertical="center" wrapText="1"/>
    </xf>
    <xf numFmtId="195" fontId="10" fillId="5" borderId="271" xfId="0" applyNumberFormat="1" applyFont="1" applyFill="1" applyBorder="1" applyAlignment="1">
      <alignment horizontal="center" vertical="center" wrapText="1"/>
    </xf>
    <xf numFmtId="2" fontId="0" fillId="5" borderId="340" xfId="0" applyNumberFormat="1" applyFont="1" applyFill="1" applyBorder="1" applyAlignment="1">
      <alignment horizontal="center" vertical="center" wrapText="1"/>
    </xf>
    <xf numFmtId="2" fontId="0" fillId="5" borderId="270" xfId="0" applyNumberFormat="1" applyFont="1" applyFill="1" applyBorder="1" applyAlignment="1">
      <alignment horizontal="center" vertical="center" wrapText="1"/>
    </xf>
    <xf numFmtId="2" fontId="0" fillId="5" borderId="271" xfId="0" applyNumberFormat="1" applyFont="1" applyFill="1" applyBorder="1" applyAlignment="1">
      <alignment horizontal="center" vertical="center" wrapText="1"/>
    </xf>
    <xf numFmtId="0" fontId="2" fillId="0" borderId="235" xfId="0" applyFont="1" applyBorder="1" applyAlignment="1">
      <alignment horizontal="center" vertical="center"/>
    </xf>
    <xf numFmtId="0" fontId="2" fillId="0" borderId="222" xfId="0" applyFont="1" applyBorder="1" applyAlignment="1">
      <alignment horizontal="center" vertical="center"/>
    </xf>
    <xf numFmtId="0" fontId="2" fillId="0" borderId="236" xfId="0" applyFont="1" applyBorder="1" applyAlignment="1">
      <alignment horizontal="center" vertical="center"/>
    </xf>
    <xf numFmtId="0" fontId="2" fillId="0" borderId="237" xfId="0" applyFont="1" applyBorder="1" applyAlignment="1">
      <alignment horizontal="center" vertical="center"/>
    </xf>
    <xf numFmtId="0" fontId="2" fillId="0" borderId="238" xfId="0" applyFont="1" applyBorder="1" applyAlignment="1">
      <alignment horizontal="center" vertical="center"/>
    </xf>
    <xf numFmtId="0" fontId="2" fillId="0" borderId="239" xfId="0" applyFont="1" applyBorder="1" applyAlignment="1">
      <alignment horizontal="center" vertical="center"/>
    </xf>
    <xf numFmtId="49" fontId="52" fillId="25" borderId="363" xfId="0" applyNumberFormat="1" applyFont="1" applyFill="1" applyBorder="1" applyAlignment="1">
      <alignment horizontal="center" vertical="center"/>
    </xf>
    <xf numFmtId="0" fontId="0" fillId="25" borderId="364" xfId="0" applyFont="1" applyFill="1" applyBorder="1" applyAlignment="1"/>
    <xf numFmtId="0" fontId="0" fillId="25" borderId="365" xfId="0" applyFont="1" applyFill="1" applyBorder="1" applyAlignment="1"/>
    <xf numFmtId="0" fontId="0" fillId="25" borderId="363" xfId="0" applyFont="1" applyFill="1" applyBorder="1" applyAlignment="1"/>
    <xf numFmtId="49" fontId="56" fillId="25" borderId="363" xfId="0" applyNumberFormat="1" applyFont="1" applyFill="1" applyBorder="1" applyAlignment="1">
      <alignment horizontal="center" vertical="center"/>
    </xf>
    <xf numFmtId="49" fontId="11" fillId="11" borderId="242" xfId="0" applyNumberFormat="1" applyFont="1" applyFill="1" applyBorder="1" applyAlignment="1">
      <alignment horizontal="left" vertical="center"/>
    </xf>
    <xf numFmtId="201" fontId="11" fillId="11" borderId="60" xfId="0" applyNumberFormat="1" applyFont="1" applyFill="1" applyBorder="1" applyAlignment="1">
      <alignment horizontal="left" vertical="center"/>
    </xf>
    <xf numFmtId="49" fontId="10" fillId="8" borderId="60" xfId="0" applyNumberFormat="1" applyFont="1" applyFill="1" applyBorder="1" applyAlignment="1">
      <alignment horizontal="center" vertical="center"/>
    </xf>
    <xf numFmtId="0" fontId="10" fillId="8" borderId="60" xfId="0" applyFont="1" applyFill="1" applyBorder="1" applyAlignment="1">
      <alignment horizontal="center" vertical="center"/>
    </xf>
    <xf numFmtId="0" fontId="10" fillId="8" borderId="241" xfId="0" applyFont="1" applyFill="1" applyBorder="1" applyAlignment="1">
      <alignment horizontal="center" vertical="center"/>
    </xf>
    <xf numFmtId="49" fontId="11" fillId="12" borderId="243" xfId="0" applyNumberFormat="1" applyFont="1" applyFill="1" applyBorder="1" applyAlignment="1">
      <alignment horizontal="left" vertical="center"/>
    </xf>
    <xf numFmtId="201" fontId="11" fillId="12" borderId="244" xfId="0" applyNumberFormat="1" applyFont="1" applyFill="1" applyBorder="1" applyAlignment="1">
      <alignment horizontal="left" vertical="center"/>
    </xf>
    <xf numFmtId="49" fontId="11" fillId="11" borderId="0" xfId="0" applyNumberFormat="1" applyFont="1" applyFill="1" applyBorder="1" applyAlignment="1">
      <alignment horizontal="center" vertical="center"/>
    </xf>
    <xf numFmtId="4" fontId="11" fillId="11" borderId="60" xfId="0" applyNumberFormat="1" applyFont="1" applyFill="1" applyBorder="1" applyAlignment="1">
      <alignment horizontal="center" vertical="center"/>
    </xf>
    <xf numFmtId="49" fontId="26" fillId="11" borderId="245" xfId="0" applyNumberFormat="1" applyFont="1" applyFill="1" applyBorder="1" applyAlignment="1">
      <alignment horizontal="center" vertical="center"/>
    </xf>
    <xf numFmtId="201" fontId="26" fillId="11" borderId="51" xfId="0" applyNumberFormat="1" applyFont="1" applyFill="1" applyBorder="1" applyAlignment="1">
      <alignment horizontal="center" vertical="center"/>
    </xf>
    <xf numFmtId="49" fontId="4" fillId="8" borderId="61" xfId="0" applyNumberFormat="1" applyFont="1" applyFill="1" applyBorder="1" applyAlignment="1">
      <alignment horizontal="center" vertical="center"/>
    </xf>
    <xf numFmtId="4" fontId="31" fillId="8" borderId="62" xfId="0" applyNumberFormat="1" applyFont="1" applyFill="1" applyBorder="1" applyAlignment="1">
      <alignment horizontal="center"/>
    </xf>
    <xf numFmtId="4" fontId="31" fillId="8" borderId="63" xfId="0" applyNumberFormat="1" applyFont="1" applyFill="1" applyBorder="1" applyAlignment="1">
      <alignment horizontal="center"/>
    </xf>
    <xf numFmtId="49" fontId="25" fillId="12" borderId="246" xfId="0" applyNumberFormat="1" applyFont="1" applyFill="1" applyBorder="1" applyAlignment="1">
      <alignment horizontal="center" vertical="center"/>
    </xf>
    <xf numFmtId="201" fontId="25" fillId="12" borderId="68" xfId="0" applyNumberFormat="1" applyFont="1" applyFill="1" applyBorder="1" applyAlignment="1">
      <alignment horizontal="center" vertical="center"/>
    </xf>
    <xf numFmtId="201" fontId="25" fillId="12" borderId="247" xfId="0" applyNumberFormat="1" applyFont="1" applyFill="1" applyBorder="1" applyAlignment="1">
      <alignment horizontal="center" vertical="center"/>
    </xf>
    <xf numFmtId="201" fontId="25" fillId="12" borderId="248" xfId="0" applyNumberFormat="1" applyFont="1" applyFill="1" applyBorder="1" applyAlignment="1">
      <alignment horizontal="center" vertical="center"/>
    </xf>
    <xf numFmtId="49" fontId="11" fillId="11" borderId="249" xfId="0" applyNumberFormat="1" applyFont="1" applyFill="1" applyBorder="1" applyAlignment="1">
      <alignment horizontal="left" vertical="center"/>
    </xf>
    <xf numFmtId="201" fontId="11" fillId="11" borderId="250" xfId="0" applyNumberFormat="1" applyFont="1" applyFill="1" applyBorder="1" applyAlignment="1">
      <alignment horizontal="left" vertical="center"/>
    </xf>
    <xf numFmtId="49" fontId="6" fillId="11" borderId="15" xfId="0" applyNumberFormat="1" applyFont="1" applyFill="1" applyBorder="1" applyAlignment="1">
      <alignment horizontal="center" vertical="center" wrapText="1"/>
    </xf>
    <xf numFmtId="4" fontId="6" fillId="11" borderId="15" xfId="0" applyNumberFormat="1" applyFont="1" applyFill="1" applyBorder="1" applyAlignment="1">
      <alignment horizontal="center" vertical="center" wrapText="1"/>
    </xf>
    <xf numFmtId="4" fontId="6" fillId="11" borderId="240" xfId="0" applyNumberFormat="1" applyFont="1" applyFill="1" applyBorder="1" applyAlignment="1">
      <alignment horizontal="center" vertical="center" wrapText="1"/>
    </xf>
    <xf numFmtId="4" fontId="6" fillId="11" borderId="0" xfId="0" applyNumberFormat="1" applyFont="1" applyFill="1" applyBorder="1" applyAlignment="1">
      <alignment horizontal="center" vertical="center" wrapText="1"/>
    </xf>
    <xf numFmtId="4" fontId="6" fillId="11" borderId="186" xfId="0" applyNumberFormat="1" applyFont="1" applyFill="1" applyBorder="1" applyAlignment="1">
      <alignment horizontal="center" vertical="center" wrapText="1"/>
    </xf>
    <xf numFmtId="49" fontId="11" fillId="11" borderId="0" xfId="0" applyNumberFormat="1" applyFont="1" applyFill="1" applyBorder="1" applyAlignment="1">
      <alignment horizontal="center" vertical="center" wrapText="1"/>
    </xf>
    <xf numFmtId="2" fontId="11" fillId="11" borderId="60" xfId="0" applyNumberFormat="1" applyFont="1" applyFill="1" applyBorder="1" applyAlignment="1">
      <alignment horizontal="center" vertical="center" wrapText="1"/>
    </xf>
    <xf numFmtId="2" fontId="10" fillId="8" borderId="0" xfId="0" applyNumberFormat="1" applyFont="1" applyFill="1" applyBorder="1" applyAlignment="1">
      <alignment horizontal="left" vertical="center" wrapText="1"/>
    </xf>
    <xf numFmtId="2" fontId="10" fillId="8" borderId="0" xfId="0" applyNumberFormat="1" applyFont="1" applyFill="1" applyBorder="1" applyAlignment="1">
      <alignment horizontal="left" vertical="center"/>
    </xf>
    <xf numFmtId="2" fontId="10" fillId="8" borderId="186" xfId="0" applyNumberFormat="1" applyFont="1" applyFill="1" applyBorder="1" applyAlignment="1">
      <alignment horizontal="left" vertical="center"/>
    </xf>
    <xf numFmtId="49" fontId="11" fillId="11" borderId="133" xfId="0" applyNumberFormat="1" applyFont="1" applyFill="1" applyBorder="1" applyAlignment="1">
      <alignment horizontal="center" vertical="center"/>
    </xf>
    <xf numFmtId="4" fontId="11" fillId="11" borderId="241" xfId="0" applyNumberFormat="1" applyFont="1" applyFill="1" applyBorder="1" applyAlignment="1">
      <alignment horizontal="center" vertical="center"/>
    </xf>
    <xf numFmtId="49" fontId="11" fillId="11" borderId="60" xfId="0" applyNumberFormat="1" applyFont="1" applyFill="1" applyBorder="1" applyAlignment="1">
      <alignment horizontal="center" vertical="center" wrapText="1"/>
    </xf>
    <xf numFmtId="49" fontId="19" fillId="11" borderId="0" xfId="0" applyNumberFormat="1" applyFont="1" applyFill="1" applyBorder="1" applyAlignment="1">
      <alignment horizontal="center" vertical="center" wrapText="1"/>
    </xf>
    <xf numFmtId="0" fontId="19" fillId="11" borderId="60" xfId="0" applyFont="1" applyFill="1" applyBorder="1" applyAlignment="1">
      <alignment horizontal="center" vertical="center" wrapText="1"/>
    </xf>
    <xf numFmtId="49" fontId="1" fillId="0" borderId="422" xfId="0" applyNumberFormat="1" applyFont="1" applyBorder="1" applyAlignment="1"/>
    <xf numFmtId="2" fontId="0" fillId="8" borderId="423" xfId="0" applyNumberFormat="1" applyFont="1" applyFill="1" applyBorder="1" applyAlignment="1">
      <alignment horizontal="center"/>
    </xf>
    <xf numFmtId="49" fontId="0" fillId="8" borderId="191" xfId="0" applyNumberFormat="1" applyFont="1" applyFill="1" applyBorder="1" applyAlignment="1">
      <alignment horizontal="left"/>
    </xf>
    <xf numFmtId="195" fontId="10" fillId="8" borderId="191" xfId="0" applyNumberFormat="1" applyFont="1" applyFill="1" applyBorder="1" applyAlignment="1">
      <alignment horizontal="center"/>
    </xf>
    <xf numFmtId="195" fontId="10" fillId="8" borderId="215" xfId="0" applyNumberFormat="1" applyFont="1" applyFill="1" applyBorder="1" applyAlignment="1">
      <alignment horizontal="center"/>
    </xf>
    <xf numFmtId="49" fontId="0" fillId="8" borderId="425" xfId="0" applyNumberFormat="1" applyFont="1" applyFill="1" applyBorder="1" applyAlignment="1">
      <alignment horizontal="left"/>
    </xf>
    <xf numFmtId="2" fontId="0" fillId="8" borderId="424" xfId="0" applyNumberFormat="1" applyFont="1" applyFill="1" applyBorder="1" applyAlignment="1">
      <alignment horizontal="center"/>
    </xf>
    <xf numFmtId="49" fontId="1" fillId="0" borderId="426" xfId="0" applyNumberFormat="1" applyFont="1" applyBorder="1" applyAlignment="1"/>
    <xf numFmtId="192" fontId="5" fillId="8" borderId="175" xfId="0" applyNumberFormat="1" applyFont="1" applyFill="1" applyBorder="1" applyAlignment="1">
      <alignment horizontal="center"/>
    </xf>
    <xf numFmtId="49" fontId="1" fillId="8" borderId="427" xfId="0" applyNumberFormat="1" applyFont="1" applyFill="1" applyBorder="1" applyAlignment="1"/>
    <xf numFmtId="192" fontId="5" fillId="8" borderId="429" xfId="0" applyNumberFormat="1" applyFont="1" applyFill="1" applyBorder="1" applyAlignment="1">
      <alignment horizontal="center"/>
    </xf>
    <xf numFmtId="192" fontId="5" fillId="8" borderId="428" xfId="0" applyNumberFormat="1" applyFont="1" applyFill="1" applyBorder="1" applyAlignment="1">
      <alignment horizontal="center"/>
    </xf>
    <xf numFmtId="49" fontId="57" fillId="25" borderId="430" xfId="0" applyNumberFormat="1" applyFont="1" applyFill="1" applyBorder="1" applyAlignment="1">
      <alignment horizontal="center"/>
    </xf>
    <xf numFmtId="49" fontId="57" fillId="25" borderId="431" xfId="0" applyNumberFormat="1" applyFont="1" applyFill="1" applyBorder="1" applyAlignment="1">
      <alignment horizontal="center"/>
    </xf>
  </cellXfs>
  <cellStyles count="4">
    <cellStyle name="Millares 2" xfId="1" xr:uid="{BB0E80EC-1362-DB45-B5CC-8F8530B1275B}"/>
    <cellStyle name="Normal" xfId="0" builtinId="0"/>
    <cellStyle name="Normal 2" xfId="2" xr:uid="{B0A41E71-C532-8646-ABE9-6BA6730C1136}"/>
    <cellStyle name="Normal 3" xfId="3" xr:uid="{C3796B11-96A9-4D4A-8A36-7A283EF438DB}"/>
  </cellStyles>
  <dxfs count="1">
    <dxf>
      <font>
        <color rgb="FFFF0000"/>
      </font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E88B1"/>
      <rgbColor rgb="00EEF3F4"/>
      <rgbColor rgb="000000FF"/>
      <rgbColor rgb="00FFFFFF"/>
      <rgbColor rgb="00AAAAAA"/>
      <rgbColor rgb="00FF0000"/>
      <rgbColor rgb="00A7A7A7"/>
      <rgbColor rgb="00C0C0C0"/>
      <rgbColor rgb="00FCF305"/>
      <rgbColor rgb="00FFFF99"/>
      <rgbColor rgb="0099CC00"/>
      <rgbColor rgb="00808080"/>
      <rgbColor rgb="00EAEAEA"/>
      <rgbColor rgb="00FFFCAB"/>
      <rgbColor rgb="00A5A5A5"/>
      <rgbColor rgb="00BDC0BF"/>
      <rgbColor rgb="003F3F3F"/>
      <rgbColor rgb="00FBCAA2"/>
      <rgbColor rgb="00DBDBDB"/>
      <rgbColor rgb="00BFBFBF"/>
      <rgbColor rgb="00DFA7A6"/>
      <rgbColor rgb="009BBB59"/>
      <rgbColor rgb="0099CCFF"/>
      <rgbColor rgb="001FB714"/>
      <rgbColor rgb="004600A5"/>
      <rgbColor rgb="000000D4"/>
      <rgbColor rgb="00339966"/>
      <rgbColor rgb="003366FF"/>
      <rgbColor rgb="00000090"/>
      <rgbColor rgb="00969696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4013200</xdr:colOff>
      <xdr:row>1</xdr:row>
      <xdr:rowOff>419100</xdr:rowOff>
    </xdr:to>
    <xdr:pic>
      <xdr:nvPicPr>
        <xdr:cNvPr id="2535" name="LOGO PARA MEMBRETE-02.jpeg">
          <a:extLst>
            <a:ext uri="{FF2B5EF4-FFF2-40B4-BE49-F238E27FC236}">
              <a16:creationId xmlns:a16="http://schemas.microsoft.com/office/drawing/2014/main" id="{6C8E97F3-0673-F4A1-85EC-45D8608E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4140"/>
        <a:stretch>
          <a:fillRect/>
        </a:stretch>
      </xdr:blipFill>
      <xdr:spPr bwMode="auto">
        <a:xfrm>
          <a:off x="0" y="0"/>
          <a:ext cx="4445000" cy="1041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4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B05AF-DFA1-A644-933D-6E2BD0EA94FF}">
  <dimension ref="A1:L33"/>
  <sheetViews>
    <sheetView showGridLines="0" tabSelected="1" zoomScale="90" zoomScaleNormal="91" workbookViewId="0">
      <selection activeCell="H33" sqref="H33"/>
    </sheetView>
  </sheetViews>
  <sheetFormatPr baseColWidth="10" defaultRowHeight="15" customHeight="1" x14ac:dyDescent="0.15"/>
  <cols>
    <col min="1" max="1" width="5.83203125" style="1" customWidth="1"/>
    <col min="2" max="2" width="55.83203125" style="1" customWidth="1"/>
    <col min="3" max="3" width="14.83203125" style="1" customWidth="1"/>
    <col min="4" max="4" width="24.33203125" style="1" bestFit="1" customWidth="1"/>
    <col min="5" max="5" width="3.6640625" style="1" customWidth="1"/>
    <col min="6" max="6" width="55.6640625" style="1" customWidth="1"/>
    <col min="7" max="7" width="15.33203125" style="1" customWidth="1"/>
    <col min="8" max="8" width="24.33203125" style="1" bestFit="1" customWidth="1"/>
    <col min="9" max="9" width="5.83203125" style="1" customWidth="1"/>
  </cols>
  <sheetData>
    <row r="1" spans="1:12" ht="20.25" customHeight="1" x14ac:dyDescent="0.2">
      <c r="A1" s="2"/>
      <c r="B1" s="825" t="s">
        <v>0</v>
      </c>
      <c r="C1" s="826"/>
      <c r="D1" s="826"/>
      <c r="E1" s="826"/>
      <c r="F1" s="826"/>
      <c r="G1" s="826"/>
      <c r="H1" s="747"/>
      <c r="I1" s="3"/>
    </row>
    <row r="2" spans="1:12" ht="8" customHeight="1" x14ac:dyDescent="0.15">
      <c r="A2" s="331"/>
      <c r="B2" s="264"/>
      <c r="C2" s="264"/>
      <c r="D2" s="264"/>
      <c r="E2" s="264"/>
      <c r="F2" s="264"/>
      <c r="G2" s="264"/>
      <c r="H2" s="264"/>
      <c r="I2" s="265"/>
    </row>
    <row r="3" spans="1:12" ht="18" customHeight="1" x14ac:dyDescent="0.2">
      <c r="A3" s="331"/>
      <c r="B3" s="827" t="s">
        <v>1</v>
      </c>
      <c r="C3" s="828"/>
      <c r="D3" s="748"/>
      <c r="E3" s="264"/>
      <c r="F3" s="827" t="s">
        <v>2</v>
      </c>
      <c r="G3" s="828"/>
      <c r="H3" s="748"/>
      <c r="I3" s="265"/>
    </row>
    <row r="4" spans="1:12" ht="47" thickBot="1" x14ac:dyDescent="0.25">
      <c r="A4" s="331"/>
      <c r="B4" s="622" t="s">
        <v>3</v>
      </c>
      <c r="C4" s="754" t="s">
        <v>329</v>
      </c>
      <c r="D4" s="753" t="s">
        <v>330</v>
      </c>
      <c r="E4" s="264"/>
      <c r="F4" s="622" t="str">
        <f>'Datos '!C36</f>
        <v>NUEVA LÍNEA SKIN</v>
      </c>
      <c r="G4" s="754" t="s">
        <v>329</v>
      </c>
      <c r="H4" s="753" t="s">
        <v>330</v>
      </c>
      <c r="I4" s="265"/>
    </row>
    <row r="5" spans="1:12" ht="16.5" customHeight="1" x14ac:dyDescent="0.2">
      <c r="A5" s="4"/>
      <c r="B5" s="5" t="str">
        <f>'Datos '!C9</f>
        <v xml:space="preserve">Batido Nutricional </v>
      </c>
      <c r="C5" s="6">
        <f>'Listado de Precios Interactivo'!$D$6</f>
        <v>79993</v>
      </c>
      <c r="D5" s="755" t="str">
        <f>CONCATENATE("$ ",ROUND(($C5/1.21),0)," (+IVA $ ",ROUND(SUM($C5-($C5/1.21)),0),")")</f>
        <v>$ 66110 (+IVA $ 13883)</v>
      </c>
      <c r="E5" s="7"/>
      <c r="F5" s="9" t="str">
        <f>'Datos '!C38</f>
        <v>Limpiador cítrico para la piel</v>
      </c>
      <c r="G5" s="10">
        <f>'Listado de Precios Interactivo'!$D$34</f>
        <v>56012</v>
      </c>
      <c r="H5" s="759" t="str">
        <f t="shared" ref="H5:H10" si="0">CONCATENATE("$ ",ROUND(($G5/1.21),0)," (+IVA $ ",ROUND(SUM($G5-($G5/1.21)),0),")")</f>
        <v>$ 46291 (+IVA $ 9721)</v>
      </c>
      <c r="I5" s="8"/>
    </row>
    <row r="6" spans="1:12" ht="16.5" customHeight="1" x14ac:dyDescent="0.2">
      <c r="A6" s="4"/>
      <c r="B6" s="9" t="str">
        <f>'Datos '!C10</f>
        <v>Fórmula 1 Nutri Soup - Pollo y vegetales</v>
      </c>
      <c r="C6" s="10">
        <f>'Listado de Precios Interactivo'!$D$7</f>
        <v>79993</v>
      </c>
      <c r="D6" s="756" t="str">
        <f t="shared" ref="D6:D15" si="1">CONCATENATE("$ ",ROUND(($C6/1.21),0)," (+IVA $ ",ROUND(SUM($C6-($C6/1.21)),0),")")</f>
        <v>$ 66110 (+IVA $ 13883)</v>
      </c>
      <c r="E6" s="7"/>
      <c r="F6" s="9" t="str">
        <f>'Datos '!C39</f>
        <v>Mascarilla Purificadora de Arcilla con Menta</v>
      </c>
      <c r="G6" s="10">
        <f>'Listado de Precios Interactivo'!$D$35</f>
        <v>47512</v>
      </c>
      <c r="H6" s="760" t="str">
        <f t="shared" si="0"/>
        <v>$ 39266 (+IVA $ 8246)</v>
      </c>
      <c r="I6" s="8"/>
    </row>
    <row r="7" spans="1:12" ht="17.25" customHeight="1" x14ac:dyDescent="0.2">
      <c r="A7" s="4"/>
      <c r="B7" s="9" t="str">
        <f>'Datos '!C11</f>
        <v>Complejo Multivitamínico</v>
      </c>
      <c r="C7" s="10">
        <f>'Listado de Precios Interactivo'!$D$8</f>
        <v>37849</v>
      </c>
      <c r="D7" s="756" t="str">
        <f t="shared" si="1"/>
        <v>$ 31280 (+IVA $ 6569)</v>
      </c>
      <c r="E7" s="7"/>
      <c r="F7" s="9" t="str">
        <f>'Datos '!C40</f>
        <v>Exfoliante Instantáneo con Arándanos</v>
      </c>
      <c r="G7" s="10">
        <f>'Listado de Precios Interactivo'!$D$36</f>
        <v>43755</v>
      </c>
      <c r="H7" s="761" t="str">
        <f t="shared" si="0"/>
        <v>$ 36161 (+IVA $ 7594)</v>
      </c>
      <c r="I7" s="8"/>
    </row>
    <row r="8" spans="1:12" ht="16.5" customHeight="1" x14ac:dyDescent="0.2">
      <c r="A8" s="331"/>
      <c r="B8" s="597" t="str">
        <f>'Datos '!C12</f>
        <v>Proteína en Polvo (PPP)</v>
      </c>
      <c r="C8" s="604">
        <f>'Listado de Precios Interactivo'!$D$9</f>
        <v>131800</v>
      </c>
      <c r="D8" s="756" t="str">
        <f t="shared" si="1"/>
        <v>$ 108926 (+IVA $ 22874)</v>
      </c>
      <c r="E8" s="13"/>
      <c r="F8" s="9" t="str">
        <f>'Datos '!C41</f>
        <v>Serum Reductor de Líneas</v>
      </c>
      <c r="G8" s="10">
        <f>'Listado de Precios Interactivo'!$D$37</f>
        <v>126074</v>
      </c>
      <c r="H8" s="762" t="str">
        <f t="shared" si="0"/>
        <v>$ 104193 (+IVA $ 21881)</v>
      </c>
      <c r="I8" s="8"/>
    </row>
    <row r="9" spans="1:12" ht="16.5" customHeight="1" x14ac:dyDescent="0.2">
      <c r="A9" s="331"/>
      <c r="B9" s="597" t="str">
        <f>'Datos '!C13</f>
        <v xml:space="preserve">PDM Protein Drink Mix - Vainilla </v>
      </c>
      <c r="C9" s="604">
        <f>'Listado de Precios Interactivo'!$D$10</f>
        <v>133125</v>
      </c>
      <c r="D9" s="756" t="str">
        <f t="shared" si="1"/>
        <v>$ 110021 (+IVA $ 23104)</v>
      </c>
      <c r="E9" s="13"/>
      <c r="F9" s="597" t="str">
        <f>'Datos '!C42</f>
        <v>Crema Humectante Protectora de Día FPS 30</v>
      </c>
      <c r="G9" s="10">
        <f>'Listado de Precios Interactivo'!$D$38</f>
        <v>94935</v>
      </c>
      <c r="H9" s="761" t="str">
        <f t="shared" si="0"/>
        <v>$ 78459 (+IVA $ 16476)</v>
      </c>
      <c r="I9" s="8"/>
    </row>
    <row r="10" spans="1:12" ht="17" thickBot="1" x14ac:dyDescent="0.25">
      <c r="A10" s="331"/>
      <c r="B10" s="597" t="s">
        <v>275</v>
      </c>
      <c r="C10" s="604">
        <f>'Listado de Precios Interactivo'!$D$11</f>
        <v>103214</v>
      </c>
      <c r="D10" s="756" t="str">
        <f t="shared" si="1"/>
        <v>$ 85301 (+IVA $ 17913)</v>
      </c>
      <c r="E10" s="13"/>
      <c r="F10" s="746" t="str">
        <f>'Datos '!C43</f>
        <v>Tonificador Energizante de Hierbas</v>
      </c>
      <c r="G10" s="763">
        <f>'Listado de Precios Interactivo'!$D$39</f>
        <v>42412</v>
      </c>
      <c r="H10" s="764" t="str">
        <f t="shared" si="0"/>
        <v>$ 35051 (+IVA $ 7361)</v>
      </c>
      <c r="I10" s="8"/>
    </row>
    <row r="11" spans="1:12" ht="16.5" customHeight="1" x14ac:dyDescent="0.2">
      <c r="A11" s="331"/>
      <c r="B11" s="597" t="s">
        <v>320</v>
      </c>
      <c r="C11" s="604">
        <f>'Listado de Precios Interactivo'!$D$12</f>
        <v>68176</v>
      </c>
      <c r="D11" s="756" t="str">
        <f t="shared" si="1"/>
        <v>$ 56344 (+IVA $ 11832)</v>
      </c>
      <c r="E11" s="264"/>
      <c r="F11" s="608"/>
      <c r="G11" s="441"/>
      <c r="H11" s="441"/>
      <c r="I11" s="265"/>
      <c r="L11" s="59"/>
    </row>
    <row r="12" spans="1:12" ht="16.5" customHeight="1" x14ac:dyDescent="0.2">
      <c r="A12" s="331"/>
      <c r="B12" s="642" t="s">
        <v>287</v>
      </c>
      <c r="C12" s="643">
        <f>'Listado de Precios Interactivo'!$D$13</f>
        <v>83276</v>
      </c>
      <c r="D12" s="756" t="str">
        <f t="shared" si="1"/>
        <v>$ 68823 (+IVA $ 14453)</v>
      </c>
      <c r="E12" s="264"/>
      <c r="F12" s="441"/>
      <c r="G12" s="750"/>
      <c r="H12" s="750"/>
      <c r="I12" s="265"/>
      <c r="L12" s="59"/>
    </row>
    <row r="13" spans="1:12" ht="16.5" customHeight="1" x14ac:dyDescent="0.2">
      <c r="A13" s="331"/>
      <c r="B13" s="685" t="s">
        <v>331</v>
      </c>
      <c r="C13" s="643">
        <f>'Listado de Precios Interactivo'!$D$14</f>
        <v>159695</v>
      </c>
      <c r="D13" s="820" t="str">
        <f t="shared" si="1"/>
        <v>$ 131979 (+IVA $ 27716)</v>
      </c>
      <c r="E13" s="264"/>
      <c r="F13" s="441"/>
      <c r="G13" s="441"/>
      <c r="H13" s="441"/>
      <c r="I13" s="265"/>
    </row>
    <row r="14" spans="1:12" ht="32" thickBot="1" x14ac:dyDescent="0.25">
      <c r="A14" s="331"/>
      <c r="B14" s="809" t="s">
        <v>302</v>
      </c>
      <c r="C14" s="823">
        <f>'Listado de Precios Interactivo'!$D$15</f>
        <v>31621</v>
      </c>
      <c r="D14" s="824" t="str">
        <f t="shared" si="1"/>
        <v>$ 26133 (+IVA $ 5488)</v>
      </c>
      <c r="E14" s="822"/>
      <c r="F14" s="622" t="s">
        <v>5</v>
      </c>
      <c r="G14" s="754" t="s">
        <v>329</v>
      </c>
      <c r="H14" s="753" t="s">
        <v>330</v>
      </c>
      <c r="I14" s="265"/>
    </row>
    <row r="15" spans="1:12" ht="17" thickBot="1" x14ac:dyDescent="0.25">
      <c r="A15" s="331"/>
      <c r="B15" s="817" t="s">
        <v>336</v>
      </c>
      <c r="C15" s="818">
        <f>'Listado de Precios Interactivo'!$D$16</f>
        <v>63630</v>
      </c>
      <c r="D15" s="821" t="str">
        <f t="shared" si="1"/>
        <v>$ 52587 (+IVA $ 11043)</v>
      </c>
      <c r="E15" s="13"/>
      <c r="F15" s="9" t="str">
        <f>'Datos '!C45</f>
        <v>Gel refrescante corporal</v>
      </c>
      <c r="G15" s="10">
        <f>'Listado de Precios Interactivo'!$D$41</f>
        <v>28453</v>
      </c>
      <c r="H15" s="758" t="str">
        <f>CONCATENATE("$ ",ROUND(($G15/1.21),0)," (+IVA $ ",ROUND(SUM($G15-($G15/1.21)),0),")")</f>
        <v>$ 23515 (+IVA $ 4938)</v>
      </c>
      <c r="I15" s="265"/>
    </row>
    <row r="16" spans="1:12" ht="18" x14ac:dyDescent="0.2">
      <c r="A16" s="331"/>
      <c r="B16" s="807"/>
      <c r="C16" s="808"/>
      <c r="D16" s="819"/>
      <c r="E16" s="264"/>
      <c r="F16" s="9" t="str">
        <f>'Datos '!C46</f>
        <v>Crema para manos y cuerpo</v>
      </c>
      <c r="G16" s="10">
        <f>'Listado de Precios Interactivo'!$D$42</f>
        <v>28453</v>
      </c>
      <c r="H16" s="756" t="str">
        <f>CONCATENATE("$ ",ROUND(($G16/1.21),0)," (+IVA $ ",ROUND(SUM($G16-($G16/1.21)),0),")")</f>
        <v>$ 23515 (+IVA $ 4938)</v>
      </c>
      <c r="I16" s="265"/>
    </row>
    <row r="17" spans="1:9" ht="47" thickBot="1" x14ac:dyDescent="0.25">
      <c r="A17" s="331"/>
      <c r="B17" s="622" t="s">
        <v>4</v>
      </c>
      <c r="C17" s="754" t="s">
        <v>329</v>
      </c>
      <c r="D17" s="753" t="s">
        <v>330</v>
      </c>
      <c r="E17" s="13"/>
      <c r="F17" s="11" t="str">
        <f>'Datos '!C47</f>
        <v>Shampoo / Acondicionador</v>
      </c>
      <c r="G17" s="12">
        <f>'Listado de Precios Interactivo'!$D$43</f>
        <v>28453</v>
      </c>
      <c r="H17" s="757" t="str">
        <f>CONCATENATE("$ ",ROUND(($G17/1.21),0)," (+IVA $ ",ROUND(SUM($G17-($G17/1.21)),0),")")</f>
        <v>$ 23515 (+IVA $ 4938)</v>
      </c>
      <c r="I17" s="8"/>
    </row>
    <row r="18" spans="1:9" ht="16.5" customHeight="1" x14ac:dyDescent="0.2">
      <c r="A18" s="331"/>
      <c r="B18" s="5" t="str">
        <f>'Datos '!C22</f>
        <v>Te Herbal Concentrado Limon-Chai 51g</v>
      </c>
      <c r="C18" s="6">
        <f>'Listado de Precios Interactivo'!$D$18</f>
        <v>106121</v>
      </c>
      <c r="D18" s="758" t="str">
        <f>CONCATENATE("$ ",ROUND(($C18/1.21),0)," (+IVA $ ",ROUND(SUM($C18-($C18/1.21)),0),")")</f>
        <v>$ 87703 (+IVA $ 18418)</v>
      </c>
      <c r="E18" s="264"/>
      <c r="F18" s="608"/>
      <c r="G18" s="608"/>
      <c r="H18" s="441"/>
      <c r="I18" s="265"/>
    </row>
    <row r="19" spans="1:9" ht="16.5" customHeight="1" x14ac:dyDescent="0.2">
      <c r="A19" s="331"/>
      <c r="B19" s="9" t="str">
        <f>'Datos '!C23</f>
        <v>Té N.R.G. Guarana</v>
      </c>
      <c r="C19" s="10">
        <f>'Listado de Precios Interactivo'!$D$19</f>
        <v>60666</v>
      </c>
      <c r="D19" s="756" t="str">
        <f>CONCATENATE("$ ",ROUND(($C19/1.21),0)," (+IVA $ ",ROUND(SUM($C19-($C19/1.21)),0),")")</f>
        <v>$ 50137 (+IVA $ 10529)</v>
      </c>
      <c r="E19" s="264"/>
      <c r="F19" s="441"/>
      <c r="G19" s="441"/>
      <c r="H19" s="441"/>
      <c r="I19" s="265"/>
    </row>
    <row r="20" spans="1:9" ht="16" x14ac:dyDescent="0.2">
      <c r="A20" s="331"/>
      <c r="B20" s="688" t="str">
        <f>'Datos '!C24</f>
        <v>Barra de Proteina - Vainilla Almendra (caja x 14)</v>
      </c>
      <c r="C20" s="604">
        <f>'Listado de Precios Interactivo'!$D$20</f>
        <v>49213</v>
      </c>
      <c r="D20" s="756" t="str">
        <f>CONCATENATE("$ ",ROUND(($C20/1.21),0)," (+IVA $ ",ROUND(SUM($C20-($C20/1.21)),0),")")</f>
        <v>$ 40672 (+IVA $ 8541)</v>
      </c>
      <c r="E20" s="264"/>
      <c r="F20" s="441"/>
      <c r="G20" s="441"/>
      <c r="H20" s="441"/>
      <c r="I20" s="265"/>
    </row>
    <row r="21" spans="1:9" ht="32" thickBot="1" x14ac:dyDescent="0.25">
      <c r="A21" s="331"/>
      <c r="B21" s="615" t="str">
        <f>'Datos '!C25</f>
        <v>NUTRICION ESPECIFICA</v>
      </c>
      <c r="C21" s="623">
        <f>'Listado de Precios Interactivo'!$D$21</f>
        <v>59071</v>
      </c>
      <c r="D21" s="757" t="str">
        <f>CONCATENATE("$ ",ROUND(($C21/1.21),0)," (+IVA $ ",ROUND(SUM($C21-($C21/1.21)),0),")")</f>
        <v>$ 48819 (+IVA $ 10252)</v>
      </c>
      <c r="E21" s="264"/>
      <c r="F21" s="15" t="s">
        <v>7</v>
      </c>
      <c r="G21" s="754" t="s">
        <v>329</v>
      </c>
      <c r="H21" s="753" t="s">
        <v>330</v>
      </c>
      <c r="I21" s="265"/>
    </row>
    <row r="22" spans="1:9" ht="18" customHeight="1" x14ac:dyDescent="0.2">
      <c r="A22" s="331"/>
      <c r="E22" s="264"/>
      <c r="F22" s="16" t="s">
        <v>8</v>
      </c>
      <c r="G22" s="17">
        <f>'Datos '!$D$61</f>
        <v>10187</v>
      </c>
      <c r="H22" s="758" t="str">
        <f>CONCATENATE("$ ",ROUND(($G22/1.21),0)," (+IVA $ ",ROUND(SUM($G22-($G22/1.21)),0),")")</f>
        <v>$ 8419 (+IVA $ 1768)</v>
      </c>
      <c r="I22" s="265"/>
    </row>
    <row r="23" spans="1:9" ht="16.5" customHeight="1" thickBot="1" x14ac:dyDescent="0.25">
      <c r="A23" s="331"/>
      <c r="B23" s="622" t="s">
        <v>6</v>
      </c>
      <c r="C23" s="754" t="s">
        <v>329</v>
      </c>
      <c r="D23" s="753" t="s">
        <v>330</v>
      </c>
      <c r="E23" s="264"/>
      <c r="F23" s="18" t="s">
        <v>9</v>
      </c>
      <c r="G23" s="12">
        <f>'Datos '!$E$61</f>
        <v>11197</v>
      </c>
      <c r="H23" s="757" t="str">
        <f>CONCATENATE("$ ",ROUND(($G23/1.21),0)," (+IVA $ ",ROUND(SUM($G23-($G23/1.21)),0),")")</f>
        <v>$ 9254 (+IVA $ 1943)</v>
      </c>
      <c r="I23" s="265"/>
    </row>
    <row r="24" spans="1:9" ht="17.25" customHeight="1" x14ac:dyDescent="0.2">
      <c r="A24" s="4"/>
      <c r="B24" s="919" t="str">
        <f>'Datos '!$C$26</f>
        <v>Fibra Activa - Sabor Manzana</v>
      </c>
      <c r="C24" s="929">
        <f>'Listado de Precios Interactivo'!$D$23</f>
        <v>80172</v>
      </c>
      <c r="D24" s="931" t="str">
        <f>CONCATENATE("$ ",ROUND(($C24/1.21),0)," (+IVA $ ",ROUND(SUM($C24-($C24/1.21)),0),")")</f>
        <v>$ 66258 (+IVA $ 13914)</v>
      </c>
      <c r="E24" s="332"/>
      <c r="F24" s="608"/>
      <c r="G24" s="608"/>
      <c r="H24" s="441"/>
      <c r="I24" s="265"/>
    </row>
    <row r="25" spans="1:9" ht="16" x14ac:dyDescent="0.2">
      <c r="A25" s="743"/>
      <c r="B25" s="926" t="str">
        <f>'Datos '!$C$27</f>
        <v>Fibra Activa - Sabor Guayaba</v>
      </c>
      <c r="C25" s="930">
        <f>'Listado de Precios Interactivo'!$D$24</f>
        <v>80172</v>
      </c>
      <c r="D25" s="932" t="str">
        <f>CONCATENATE("$ ",ROUND(($C25/1.21),0)," (+IVA $ ",ROUND(SUM($C25-($C25/1.21)),0),")")</f>
        <v>$ 66258 (+IVA $ 13914)</v>
      </c>
      <c r="E25" s="715"/>
      <c r="I25" s="265"/>
    </row>
    <row r="26" spans="1:9" ht="16" x14ac:dyDescent="0.2">
      <c r="A26" s="331"/>
      <c r="B26" s="928" t="str">
        <f>'Datos '!$C$28</f>
        <v>Herbal Aloe Concentrado</v>
      </c>
      <c r="C26" s="927">
        <f>'Listado de Precios Interactivo'!$D$25</f>
        <v>81067</v>
      </c>
      <c r="D26" s="756" t="str">
        <f>CONCATENATE("$ ",ROUND(($C26/1.21),0)," (+IVA $ ",ROUND(SUM($C26-($C26/1.21)),0),")")</f>
        <v>$ 66998 (+IVA $ 14069)</v>
      </c>
      <c r="E26" s="264"/>
      <c r="F26" s="751"/>
      <c r="G26" s="752"/>
      <c r="H26" s="752"/>
      <c r="I26" s="265"/>
    </row>
    <row r="27" spans="1:9" ht="17.25" customHeight="1" thickBot="1" x14ac:dyDescent="0.25">
      <c r="A27" s="331"/>
      <c r="B27" s="9" t="str">
        <f>'Datos '!$C$29</f>
        <v>Beta Glucanor</v>
      </c>
      <c r="C27" s="10">
        <f>'Listado de Precios Interactivo'!$D$26</f>
        <v>114536</v>
      </c>
      <c r="D27" s="756" t="str">
        <f>CONCATENATE("$ ",ROUND(($C27/1.21),0)," (+IVA $ ",ROUND(SUM($C27-($C27/1.21)),0),")")</f>
        <v>$ 94658 (+IVA $ 19878)</v>
      </c>
      <c r="E27" s="264"/>
      <c r="G27" s="754" t="s">
        <v>329</v>
      </c>
      <c r="H27" s="753" t="s">
        <v>330</v>
      </c>
      <c r="I27" s="265"/>
    </row>
    <row r="28" spans="1:9" ht="17.25" customHeight="1" x14ac:dyDescent="0.2">
      <c r="A28" s="4"/>
      <c r="B28" s="744" t="str">
        <f>'Datos '!$C$30</f>
        <v>Herbalifeline (Omega 3)</v>
      </c>
      <c r="C28" s="10">
        <f>'Listado de Precios Interactivo'!$D$27</f>
        <v>90731</v>
      </c>
      <c r="D28" s="756" t="str">
        <f>CONCATENATE("$ ",ROUND(($C28/1.21),0)," (+IVA $ ",ROUND(SUM($C28-($C28/1.21)),0),")")</f>
        <v>$ 74984 (+IVA $ 15747)</v>
      </c>
      <c r="E28" s="264"/>
      <c r="F28" s="767" t="str">
        <f>'Datos '!C57</f>
        <v>Kit de Registro Distribuidor Independiente</v>
      </c>
      <c r="G28" s="765">
        <f>'Listado de Precios Interactivo'!$D$45</f>
        <v>96521</v>
      </c>
      <c r="H28" s="758" t="str">
        <f>CONCATENATE("$ ",ROUND(($G28/1.21),0)," (+IVA $ ",ROUND(SUM($G28-($G28/1.21)),0),")")</f>
        <v>$ 79769 (+IVA $ 16752)</v>
      </c>
      <c r="I28" s="265"/>
    </row>
    <row r="29" spans="1:9" ht="17.25" customHeight="1" x14ac:dyDescent="0.2">
      <c r="A29" s="331"/>
      <c r="B29" s="597" t="str">
        <f>'Datos '!C31</f>
        <v>Xtra-Cal</v>
      </c>
      <c r="C29" s="10">
        <f>'Listado de Precios Interactivo'!$D$28</f>
        <v>32570</v>
      </c>
      <c r="D29" s="756" t="str">
        <f>CONCATENATE("$ ",ROUND(($C29/1.21),0)," (+IVA $ ",ROUND(SUM($C29-($C29/1.21)),0),")")</f>
        <v>$ 26917 (+IVA $ 5653)</v>
      </c>
      <c r="E29" s="332"/>
      <c r="F29" s="768" t="str">
        <f>'Datos '!C58</f>
        <v>Kit de Conversión a Distribuidor Independiente</v>
      </c>
      <c r="G29" s="766">
        <f>'Listado de Precios Interactivo'!$D$46</f>
        <v>86331</v>
      </c>
      <c r="H29" s="756" t="str">
        <f>CONCATENATE("$ ",ROUND(($G29/1.21),0)," (+IVA $ ",ROUND(SUM($G29-($G29/1.21)),0),")")</f>
        <v>$ 71348 (+IVA $ 14983)</v>
      </c>
      <c r="I29" s="265"/>
    </row>
    <row r="30" spans="1:9" ht="16.5" customHeight="1" thickBot="1" x14ac:dyDescent="0.25">
      <c r="A30" s="331"/>
      <c r="B30" s="597" t="str">
        <f>'Datos '!C32</f>
        <v>Herbalife 24 CR7 Drive - Acai</v>
      </c>
      <c r="C30" s="604">
        <f>'Listado de Precios Interactivo'!$D$29</f>
        <v>77845</v>
      </c>
      <c r="D30" s="756" t="str">
        <f>CONCATENATE("$ ",ROUND(($C30/1.21),0)," (+IVA $ ",ROUND(SUM($C30-($C30/1.21)),0),")")</f>
        <v>$ 64335 (+IVA $ 13510)</v>
      </c>
      <c r="E30" s="264"/>
      <c r="F30" s="771" t="str">
        <f>'Datos '!C59</f>
        <v>Kit Cliente Preferente</v>
      </c>
      <c r="G30" s="773">
        <f>'Listado de Precios Interactivo'!$D$47</f>
        <v>8794</v>
      </c>
      <c r="H30" s="772" t="str">
        <f>CONCATENATE("$ ",ROUND(($G30/1.21),0)," (+IVA $ ",ROUND(SUM($G30-($G30/1.21)),0),")")</f>
        <v>$ 7268 (+IVA $ 1526)</v>
      </c>
      <c r="I30" s="265"/>
    </row>
    <row r="31" spans="1:9" ht="16.5" customHeight="1" x14ac:dyDescent="0.2">
      <c r="A31" s="331"/>
      <c r="B31" s="804" t="str">
        <f>'Datos '!C33</f>
        <v>H24 REBUILD STRENGTH CHOCOLATE</v>
      </c>
      <c r="C31" s="805">
        <f>'Listado de Precios Interactivo'!$D$30</f>
        <v>204832</v>
      </c>
      <c r="D31" s="806" t="str">
        <f>CONCATENATE("$ ",ROUND(($C31/1.21),0)," (+IVA $ ",ROUND(SUM($C31-($C31/1.21)),0),")")</f>
        <v>$ 169283 (+IVA $ 35549)</v>
      </c>
      <c r="E31" s="264"/>
      <c r="G31" s="770"/>
      <c r="I31" s="265"/>
    </row>
    <row r="32" spans="1:9" ht="16.5" customHeight="1" thickBot="1" x14ac:dyDescent="0.25">
      <c r="A32" s="331"/>
      <c r="B32" s="801" t="str">
        <f>'Datos '!C34</f>
        <v>H24 CREATINA PREMIUM</v>
      </c>
      <c r="C32" s="802">
        <f>'Listado de Precios Interactivo'!$D$31</f>
        <v>62559</v>
      </c>
      <c r="D32" s="803" t="str">
        <f>CONCATENATE("$ ",ROUND(($C32/1.21),0)," (+IVA $ ",ROUND(SUM($C32-($C32/1.21)),0),")")</f>
        <v>$ 51702 (+IVA $ 10857)</v>
      </c>
      <c r="E32" s="264"/>
      <c r="G32" s="386" t="str">
        <f>'Datos '!$M$6</f>
        <v>Valido a Partir del:</v>
      </c>
      <c r="H32" s="769" t="s">
        <v>340</v>
      </c>
      <c r="I32" s="265"/>
    </row>
    <row r="33" spans="1:9" ht="16.5" customHeight="1" x14ac:dyDescent="0.15">
      <c r="A33" s="266"/>
      <c r="B33" s="267"/>
      <c r="C33" s="267"/>
      <c r="D33" s="267"/>
      <c r="E33" s="267"/>
      <c r="F33" s="267"/>
      <c r="G33" s="267"/>
      <c r="H33" s="267"/>
      <c r="I33" s="268"/>
    </row>
  </sheetData>
  <sheetProtection algorithmName="SHA-512" hashValue="YyUVRm7NXHSQw8J/P0v4RvUUDyGe0Z6gTd3h9d8pr6GKB7FLIjZFZFUo4uaNcciRBZbH+/MN7j/GTDxGIqBahg==" saltValue="NXg8cwCIwJG1GDsWR245dw==" spinCount="100000" sheet="1" objects="1" scenarios="1"/>
  <mergeCells count="3">
    <mergeCell ref="B1:G1"/>
    <mergeCell ref="F3:G3"/>
    <mergeCell ref="B3:C3"/>
  </mergeCells>
  <conditionalFormatting sqref="G22">
    <cfRule type="cellIs" dxfId="0" priority="1" stopIfTrue="1" operator="lessThan">
      <formula>0</formula>
    </cfRule>
  </conditionalFormatting>
  <pageMargins left="0" right="0" top="0" bottom="0" header="0" footer="0"/>
  <pageSetup scale="95" orientation="landscape"/>
  <headerFooter alignWithMargins="0">
    <oddFooter>&amp;C&amp;"Helvetica,Regular"&amp;12&amp;K000000&amp;P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AA270-B35D-A24F-ACCF-243891414AF0}">
  <sheetPr>
    <pageSetUpPr fitToPage="1"/>
  </sheetPr>
  <dimension ref="B1:K52"/>
  <sheetViews>
    <sheetView showGridLines="0" zoomScaleNormal="100" zoomScalePageLayoutView="90" workbookViewId="0">
      <selection activeCell="B23" sqref="B23"/>
    </sheetView>
  </sheetViews>
  <sheetFormatPr baseColWidth="10" defaultRowHeight="12.75" customHeight="1" x14ac:dyDescent="0.15"/>
  <cols>
    <col min="1" max="1" width="2.5" customWidth="1"/>
    <col min="2" max="2" width="9.6640625" style="278" customWidth="1"/>
    <col min="3" max="3" width="49.1640625" style="279" customWidth="1"/>
    <col min="4" max="4" width="11.6640625" style="1" customWidth="1"/>
    <col min="5" max="5" width="12.33203125" style="1" bestFit="1" customWidth="1"/>
    <col min="6" max="8" width="11.6640625" style="1" customWidth="1"/>
    <col min="9" max="9" width="11.6640625" style="382" hidden="1" customWidth="1"/>
    <col min="10" max="244" width="10.83203125" customWidth="1"/>
  </cols>
  <sheetData>
    <row r="1" spans="2:9" ht="13.5" customHeight="1" thickBot="1" x14ac:dyDescent="0.2">
      <c r="B1" s="829" t="s">
        <v>10</v>
      </c>
      <c r="C1" s="830"/>
      <c r="D1" s="830"/>
      <c r="E1" s="830"/>
      <c r="F1" s="830"/>
      <c r="G1" s="830"/>
      <c r="H1" s="831"/>
      <c r="I1" s="380"/>
    </row>
    <row r="2" spans="2:9" ht="14.75" customHeight="1" thickBot="1" x14ac:dyDescent="0.2">
      <c r="B2" s="582"/>
      <c r="C2" s="575" t="s">
        <v>289</v>
      </c>
      <c r="D2" s="835"/>
      <c r="E2" s="836"/>
      <c r="F2" s="836"/>
      <c r="G2" s="836"/>
      <c r="H2" s="837"/>
      <c r="I2" s="529"/>
    </row>
    <row r="3" spans="2:9" ht="25.75" customHeight="1" thickBot="1" x14ac:dyDescent="0.2">
      <c r="B3" s="838" t="s">
        <v>11</v>
      </c>
      <c r="C3" s="356" t="s">
        <v>59</v>
      </c>
      <c r="D3" s="832" t="s">
        <v>12</v>
      </c>
      <c r="E3" s="20" t="s">
        <v>14</v>
      </c>
      <c r="F3" s="20" t="s">
        <v>15</v>
      </c>
      <c r="G3" s="20" t="s">
        <v>16</v>
      </c>
      <c r="H3" s="535" t="s">
        <v>17</v>
      </c>
      <c r="I3" s="530" t="s">
        <v>19</v>
      </c>
    </row>
    <row r="4" spans="2:9" ht="13.5" customHeight="1" thickBot="1" x14ac:dyDescent="0.2">
      <c r="B4" s="839"/>
      <c r="C4" s="21" t="s">
        <v>1</v>
      </c>
      <c r="D4" s="833"/>
      <c r="E4" s="22" t="s">
        <v>20</v>
      </c>
      <c r="F4" s="23">
        <v>500</v>
      </c>
      <c r="G4" s="23">
        <v>1000</v>
      </c>
      <c r="H4" s="536">
        <v>4000</v>
      </c>
      <c r="I4" s="531"/>
    </row>
    <row r="5" spans="2:9" ht="13.5" customHeight="1" thickBot="1" x14ac:dyDescent="0.2">
      <c r="B5" s="537"/>
      <c r="C5" s="24" t="s">
        <v>3</v>
      </c>
      <c r="D5" s="834"/>
      <c r="E5" s="25">
        <v>0.25</v>
      </c>
      <c r="F5" s="25">
        <v>0.35</v>
      </c>
      <c r="G5" s="25">
        <v>0.42</v>
      </c>
      <c r="H5" s="538">
        <v>0.5</v>
      </c>
      <c r="I5" s="532"/>
    </row>
    <row r="6" spans="2:9" ht="14.25" customHeight="1" x14ac:dyDescent="0.15">
      <c r="B6" s="539">
        <f>'Datos '!B9</f>
        <v>27.55</v>
      </c>
      <c r="C6" s="26" t="s">
        <v>23</v>
      </c>
      <c r="D6" s="27">
        <f>'Datos '!N9</f>
        <v>79993</v>
      </c>
      <c r="E6" s="28">
        <f>PRODUCT('Datos '!$AE$6,'Datos '!G9)</f>
        <v>66378.731249999997</v>
      </c>
      <c r="F6" s="29">
        <f>PRODUCT('Datos '!$AE$6,'Datos '!H9)</f>
        <v>59214.123749999992</v>
      </c>
      <c r="G6" s="30">
        <f>PRODUCT('Datos '!$AE$6,'Datos '!I9)</f>
        <v>54198.898499999996</v>
      </c>
      <c r="H6" s="540">
        <f>PRODUCT('Datos '!$AE$6,'Datos '!J9)</f>
        <v>48467.212499999994</v>
      </c>
      <c r="I6" s="533">
        <f>'Datos '!E9</f>
        <v>66110</v>
      </c>
    </row>
    <row r="7" spans="2:9" ht="14.25" customHeight="1" x14ac:dyDescent="0.15">
      <c r="B7" s="399">
        <f>'Datos '!B10</f>
        <v>27.55</v>
      </c>
      <c r="C7" s="628" t="s">
        <v>276</v>
      </c>
      <c r="D7" s="32">
        <f>'Datos '!N10</f>
        <v>79993</v>
      </c>
      <c r="E7" s="33">
        <f>PRODUCT('Datos '!$AE$6,'Datos '!G10)</f>
        <v>66378.731249999997</v>
      </c>
      <c r="F7" s="34">
        <f>PRODUCT('Datos '!$AE$6,'Datos '!H10)</f>
        <v>59214.123749999992</v>
      </c>
      <c r="G7" s="35">
        <f>PRODUCT('Datos '!$AE$6,'Datos '!I10)</f>
        <v>54198.898499999996</v>
      </c>
      <c r="H7" s="541">
        <f>PRODUCT('Datos '!$AE$6,'Datos '!J10)</f>
        <v>48467.212499999994</v>
      </c>
      <c r="I7" s="533"/>
    </row>
    <row r="8" spans="2:9" ht="12.75" customHeight="1" x14ac:dyDescent="0.15">
      <c r="B8" s="399">
        <f>'Datos '!B11</f>
        <v>11.5</v>
      </c>
      <c r="C8" s="31" t="str">
        <f>'Datos '!C11</f>
        <v>Complejo Multivitamínico</v>
      </c>
      <c r="D8" s="32">
        <f>'Datos '!N11</f>
        <v>37849</v>
      </c>
      <c r="E8" s="33">
        <f>PRODUCT('Datos '!$AE$6,'Datos '!G11)</f>
        <v>31407.074999999997</v>
      </c>
      <c r="F8" s="34">
        <f>PRODUCT('Datos '!$AE$6,'Datos '!H11)</f>
        <v>28017.105</v>
      </c>
      <c r="G8" s="35">
        <f>PRODUCT('Datos '!$AE$6,'Datos '!I11)</f>
        <v>25644.126</v>
      </c>
      <c r="H8" s="541">
        <f>PRODUCT('Datos '!$AE$6,'Datos '!J11)</f>
        <v>22932.149999999998</v>
      </c>
      <c r="I8" s="533">
        <f>'Datos '!E11</f>
        <v>31280</v>
      </c>
    </row>
    <row r="9" spans="2:9" ht="12.75" customHeight="1" x14ac:dyDescent="0.15">
      <c r="B9" s="399">
        <f>'Datos '!B12</f>
        <v>41.3</v>
      </c>
      <c r="C9" s="598" t="s">
        <v>24</v>
      </c>
      <c r="D9" s="32">
        <f>'Datos '!N12</f>
        <v>131800</v>
      </c>
      <c r="E9" s="33">
        <f>PRODUCT('Datos '!$AE$6,'Datos '!G12)</f>
        <v>109368.54375</v>
      </c>
      <c r="F9" s="34">
        <f>PRODUCT('Datos '!$AE$6,'Datos '!H12)</f>
        <v>97563.701249999998</v>
      </c>
      <c r="G9" s="35">
        <f>PRODUCT('Datos '!$AE$6,'Datos '!I12)</f>
        <v>89300.311499999982</v>
      </c>
      <c r="H9" s="541">
        <f>PRODUCT('Datos '!$AE$6,'Datos '!J12)</f>
        <v>79856.4375</v>
      </c>
      <c r="I9" s="533"/>
    </row>
    <row r="10" spans="2:9" ht="12.75" customHeight="1" x14ac:dyDescent="0.15">
      <c r="B10" s="399">
        <f>'Datos '!B13</f>
        <v>45.9</v>
      </c>
      <c r="C10" s="598" t="s">
        <v>285</v>
      </c>
      <c r="D10" s="32">
        <f>'Datos '!N13</f>
        <v>133125</v>
      </c>
      <c r="E10" s="33">
        <f>PRODUCT('Datos '!$AE$6,'Datos '!G13)</f>
        <v>112210.83749999999</v>
      </c>
      <c r="F10" s="34">
        <f>PRODUCT('Datos '!$AE$6,'Datos '!H13)</f>
        <v>100984.46249999999</v>
      </c>
      <c r="G10" s="35">
        <f>PRODUCT('Datos '!$AE$6,'Datos '!I13)</f>
        <v>93126</v>
      </c>
      <c r="H10" s="541">
        <f>PRODUCT('Datos '!$AE$6,'Datos '!J13)</f>
        <v>84144.9</v>
      </c>
      <c r="I10" s="533"/>
    </row>
    <row r="11" spans="2:9" ht="14.25" customHeight="1" x14ac:dyDescent="0.15">
      <c r="B11" s="399">
        <f>'Datos '!B14</f>
        <v>34.99</v>
      </c>
      <c r="C11" s="598" t="s">
        <v>275</v>
      </c>
      <c r="D11" s="32">
        <f>'Datos '!N14</f>
        <v>103214</v>
      </c>
      <c r="E11" s="33">
        <f>PRODUCT('Datos '!$AE$6,'Datos '!G14)</f>
        <v>86479.424999999988</v>
      </c>
      <c r="F11" s="34">
        <f>PRODUCT('Datos '!$AE$6,'Datos '!H14)</f>
        <v>77567.684999999998</v>
      </c>
      <c r="G11" s="35">
        <f>PRODUCT('Datos '!$AE$6,'Datos '!I14)</f>
        <v>71329.46699999999</v>
      </c>
      <c r="H11" s="541">
        <f>PRODUCT('Datos '!$AE$6,'Datos '!J14)</f>
        <v>64200.074999999997</v>
      </c>
      <c r="I11" s="533">
        <f>'Datos '!E12</f>
        <v>108926</v>
      </c>
    </row>
    <row r="12" spans="2:9" ht="14.25" customHeight="1" x14ac:dyDescent="0.15">
      <c r="B12" s="399">
        <f>'Datos '!B15</f>
        <v>23.49</v>
      </c>
      <c r="C12" s="598" t="s">
        <v>320</v>
      </c>
      <c r="D12" s="32">
        <f>'Datos '!N15</f>
        <v>68176</v>
      </c>
      <c r="E12" s="33">
        <f>PRODUCT('Datos '!$AE$6,'Datos '!G15)</f>
        <v>56573.024999999994</v>
      </c>
      <c r="F12" s="34">
        <f>PRODUCT('Datos '!$AE$6,'Datos '!H15)</f>
        <v>50466.794999999998</v>
      </c>
      <c r="G12" s="35">
        <f>PRODUCT('Datos '!$AE$6,'Datos '!I15)</f>
        <v>46192.434000000001</v>
      </c>
      <c r="H12" s="541">
        <f>PRODUCT('Datos '!$AE$6,'Datos '!J15)</f>
        <v>41307.449999999997</v>
      </c>
      <c r="I12" s="533"/>
    </row>
    <row r="13" spans="2:9" ht="14.25" customHeight="1" x14ac:dyDescent="0.15">
      <c r="B13" s="400">
        <f>'Datos '!B16</f>
        <v>30.76</v>
      </c>
      <c r="C13" s="683" t="s">
        <v>287</v>
      </c>
      <c r="D13" s="32">
        <f>'Datos '!N16</f>
        <v>83276</v>
      </c>
      <c r="E13" s="33">
        <f>PRODUCT('Datos '!$AE$6,'Datos '!G16)</f>
        <v>71788.556249999994</v>
      </c>
      <c r="F13" s="34">
        <f>PRODUCT('Datos '!$AE$6,'Datos '!H16)</f>
        <v>65404.248749999992</v>
      </c>
      <c r="G13" s="35">
        <f>PRODUCT('Datos '!$AE$6,'Datos '!I16)</f>
        <v>60935.233499999995</v>
      </c>
      <c r="H13" s="541">
        <f>PRODUCT('Datos '!$AE$6,'Datos '!J16)</f>
        <v>55827.787499999999</v>
      </c>
      <c r="I13" s="533"/>
    </row>
    <row r="14" spans="2:9" ht="14.25" customHeight="1" x14ac:dyDescent="0.15">
      <c r="B14" s="400">
        <f>'Datos '!B17</f>
        <v>55.05</v>
      </c>
      <c r="C14" s="682" t="s">
        <v>331</v>
      </c>
      <c r="D14" s="32">
        <f>'Datos '!N17</f>
        <v>159695</v>
      </c>
      <c r="E14" s="33">
        <f>PRODUCT('Datos '!$AE$6,'Datos '!G17)</f>
        <v>132515.21249999999</v>
      </c>
      <c r="F14" s="34">
        <f>PRODUCT('Datos '!$AE$6,'Datos '!H17)</f>
        <v>118212.00749999999</v>
      </c>
      <c r="G14" s="35">
        <f>PRODUCT('Datos '!$AE$6,'Datos '!I17)</f>
        <v>108199.764</v>
      </c>
      <c r="H14" s="541">
        <f>PRODUCT('Datos '!$AE$6,'Datos '!J17)</f>
        <v>96757.2</v>
      </c>
      <c r="I14" s="533"/>
    </row>
    <row r="15" spans="2:9" ht="14.25" customHeight="1" x14ac:dyDescent="0.15">
      <c r="B15" s="816">
        <f>'Datos '!B18</f>
        <v>11.02</v>
      </c>
      <c r="C15" s="814" t="s">
        <v>302</v>
      </c>
      <c r="D15" s="32">
        <f>'Datos '!N18</f>
        <v>31621</v>
      </c>
      <c r="E15" s="33">
        <f>PRODUCT('Datos '!$AE$6,'Datos '!G18)</f>
        <v>26780.1</v>
      </c>
      <c r="F15" s="34">
        <f>PRODUCT('Datos '!$AE$6,'Datos '!H18)</f>
        <v>24164.31</v>
      </c>
      <c r="G15" s="35">
        <f>PRODUCT('Datos '!$AE$6,'Datos '!I18)</f>
        <v>22333.256999999998</v>
      </c>
      <c r="H15" s="541">
        <f>PRODUCT('Datos '!$AE$6,'Datos '!J18)</f>
        <v>20240.625</v>
      </c>
      <c r="I15" s="533"/>
    </row>
    <row r="16" spans="2:9" ht="14.25" customHeight="1" thickBot="1" x14ac:dyDescent="0.2">
      <c r="B16" s="816">
        <f>'Datos '!B19</f>
        <v>21.94</v>
      </c>
      <c r="C16" s="815" t="s">
        <v>336</v>
      </c>
      <c r="D16" s="32">
        <f>'Datos '!N19</f>
        <v>63630</v>
      </c>
      <c r="E16" s="33">
        <f>PRODUCT('Datos '!$AE$6,'Datos '!G19)</f>
        <v>52801.256249999999</v>
      </c>
      <c r="F16" s="34">
        <f>PRODUCT('Datos '!$AE$6,'Datos '!H19)</f>
        <v>47102.388749999998</v>
      </c>
      <c r="G16" s="35">
        <f>PRODUCT('Datos '!$AE$6,'Datos '!I19)</f>
        <v>43113.181499999999</v>
      </c>
      <c r="H16" s="541">
        <f>PRODUCT('Datos '!$AE$6,'Datos '!J19)</f>
        <v>38554.087499999994</v>
      </c>
      <c r="I16" s="533"/>
    </row>
    <row r="17" spans="2:11" ht="13.5" customHeight="1" thickBot="1" x14ac:dyDescent="0.2">
      <c r="B17" s="543"/>
      <c r="C17" s="40" t="s">
        <v>4</v>
      </c>
      <c r="D17" s="41"/>
      <c r="E17" s="42"/>
      <c r="F17" s="42"/>
      <c r="G17" s="41"/>
      <c r="H17" s="544"/>
      <c r="I17" s="533"/>
    </row>
    <row r="18" spans="2:11" ht="12.75" customHeight="1" x14ac:dyDescent="0.15">
      <c r="B18" s="539">
        <f>'Datos '!B21</f>
        <v>40.229999999999997</v>
      </c>
      <c r="C18" s="635" t="s">
        <v>283</v>
      </c>
      <c r="D18" s="27">
        <f>'Datos '!N21</f>
        <v>106121</v>
      </c>
      <c r="E18" s="33">
        <f>PRODUCT('Datos '!$AE$6,'Datos '!G21)</f>
        <v>88059.46875</v>
      </c>
      <c r="F18" s="34">
        <f>PRODUCT('Datos '!$AE$6,'Datos '!H21)</f>
        <v>78554.726249999992</v>
      </c>
      <c r="G18" s="35">
        <f>PRODUCT('Datos '!$AE$6,'Datos '!I21)</f>
        <v>71901.406499999997</v>
      </c>
      <c r="H18" s="541">
        <f>PRODUCT('Datos '!$AE$6,'Datos '!J21)</f>
        <v>64297.612499999996</v>
      </c>
      <c r="I18" s="533">
        <f>'Datos '!E21</f>
        <v>87703</v>
      </c>
      <c r="K18" s="59"/>
    </row>
    <row r="19" spans="2:11" ht="12.75" customHeight="1" x14ac:dyDescent="0.15">
      <c r="B19" s="399">
        <f>'Datos '!B22</f>
        <v>22.95</v>
      </c>
      <c r="C19" s="634" t="s">
        <v>284</v>
      </c>
      <c r="D19" s="32">
        <f>'Datos '!N22</f>
        <v>60666</v>
      </c>
      <c r="E19" s="33">
        <f>PRODUCT('Datos '!$AE$6,'Datos '!G22)</f>
        <v>50340.506249999999</v>
      </c>
      <c r="F19" s="34">
        <f>PRODUCT('Datos '!$AE$6,'Datos '!H22)</f>
        <v>44906.838750000003</v>
      </c>
      <c r="G19" s="35">
        <f>PRODUCT('Datos '!$AE$6,'Datos '!I22)</f>
        <v>41103.271499999995</v>
      </c>
      <c r="H19" s="541">
        <f>PRODUCT('Datos '!$AE$6,'Datos '!J22)</f>
        <v>36756.337499999994</v>
      </c>
      <c r="I19" s="533">
        <f>'Datos '!E22</f>
        <v>50137</v>
      </c>
    </row>
    <row r="20" spans="2:11" ht="12.75" customHeight="1" x14ac:dyDescent="0.15">
      <c r="B20" s="399">
        <f>'Datos '!B23</f>
        <v>16.96</v>
      </c>
      <c r="C20" s="43" t="str">
        <f>'Datos '!C23</f>
        <v>Té N.R.G. Guarana</v>
      </c>
      <c r="D20" s="32">
        <f>'Datos '!N23</f>
        <v>49213</v>
      </c>
      <c r="E20" s="33">
        <f>PRODUCT('Datos '!$AE$6,'Datos '!G23)</f>
        <v>40837.293749999997</v>
      </c>
      <c r="F20" s="34">
        <f>PRODUCT('Datos '!$AE$6,'Datos '!H23)</f>
        <v>36429.491249999999</v>
      </c>
      <c r="G20" s="35">
        <f>PRODUCT('Datos '!$AE$6,'Datos '!I23)</f>
        <v>33344.029499999997</v>
      </c>
      <c r="H20" s="541">
        <f>PRODUCT('Datos '!$AE$6,'Datos '!J23)</f>
        <v>29817.787499999999</v>
      </c>
      <c r="I20" s="533">
        <f>'Datos '!E23</f>
        <v>40672</v>
      </c>
    </row>
    <row r="21" spans="2:11" ht="13.5" customHeight="1" thickBot="1" x14ac:dyDescent="0.2">
      <c r="B21" s="400">
        <f>'Datos '!B24</f>
        <v>17.28</v>
      </c>
      <c r="C21" s="44" t="s">
        <v>271</v>
      </c>
      <c r="D21" s="610">
        <f>'Datos '!N24</f>
        <v>59071</v>
      </c>
      <c r="E21" s="611">
        <f>PRODUCT('Datos '!$AE$6,'Datos '!G24)</f>
        <v>54025.256249999999</v>
      </c>
      <c r="F21" s="612">
        <f>PRODUCT('Datos '!$AE$6,'Datos '!H24)</f>
        <v>50737.668749999997</v>
      </c>
      <c r="G21" s="613">
        <f>PRODUCT('Datos '!$AE$6,'Datos '!I24)</f>
        <v>48436.357499999998</v>
      </c>
      <c r="H21" s="614">
        <f>PRODUCT('Datos '!$AE$6,'Datos '!J24)</f>
        <v>45806.287499999999</v>
      </c>
      <c r="I21" s="533" t="e">
        <f>'Datos '!#REF!</f>
        <v>#REF!</v>
      </c>
    </row>
    <row r="22" spans="2:11" ht="13.5" customHeight="1" thickBot="1" x14ac:dyDescent="0.2">
      <c r="B22" s="543"/>
      <c r="C22" s="40" t="s">
        <v>6</v>
      </c>
      <c r="D22" s="45"/>
      <c r="E22" s="42"/>
      <c r="F22" s="42"/>
      <c r="G22" s="41"/>
      <c r="H22" s="544"/>
      <c r="I22" s="533"/>
    </row>
    <row r="23" spans="2:11" ht="12.75" customHeight="1" x14ac:dyDescent="0.15">
      <c r="B23" s="925">
        <f>'Datos '!B26</f>
        <v>26.38</v>
      </c>
      <c r="C23" s="924" t="str">
        <f>'Datos '!C26</f>
        <v>Fibra Activa - Sabor Manzana</v>
      </c>
      <c r="D23" s="923">
        <f>'Datos '!N26</f>
        <v>80172</v>
      </c>
      <c r="E23" s="611">
        <f>PRODUCT('Datos '!$AE$6,'Datos '!G26)</f>
        <v>66527.268749999988</v>
      </c>
      <c r="F23" s="612">
        <f>PRODUCT('Datos '!$AE$6,'Datos '!H26)</f>
        <v>59346.596250000002</v>
      </c>
      <c r="G23" s="613">
        <f>PRODUCT('Datos '!$AE$6,'Datos '!I26)</f>
        <v>54320.125500000002</v>
      </c>
      <c r="H23" s="614">
        <f>PRODUCT('Datos '!$AE$6,'Datos '!J26)</f>
        <v>48575.587499999994</v>
      </c>
      <c r="I23" s="533">
        <f>'Datos '!E26</f>
        <v>66258</v>
      </c>
    </row>
    <row r="24" spans="2:11" ht="12.75" customHeight="1" x14ac:dyDescent="0.15">
      <c r="B24" s="920">
        <f>'Datos '!B27</f>
        <v>26.38</v>
      </c>
      <c r="C24" s="921" t="str">
        <f>'Datos '!C27</f>
        <v>Fibra Activa - Sabor Guayaba</v>
      </c>
      <c r="D24" s="922">
        <f>'Datos '!N27</f>
        <v>80172</v>
      </c>
      <c r="E24" s="611">
        <f>PRODUCT('Datos '!$AE$6,'Datos '!G27)</f>
        <v>66527.268749999988</v>
      </c>
      <c r="F24" s="612">
        <f>PRODUCT('Datos '!$AE$6,'Datos '!H27)</f>
        <v>59346.596250000002</v>
      </c>
      <c r="G24" s="613">
        <f>PRODUCT('Datos '!$AE$6,'Datos '!I27)</f>
        <v>54320.125500000002</v>
      </c>
      <c r="H24" s="614">
        <f>PRODUCT('Datos '!$AE$6,'Datos '!J27)</f>
        <v>48575.587499999994</v>
      </c>
      <c r="I24" s="533"/>
    </row>
    <row r="25" spans="2:11" ht="13.5" customHeight="1" x14ac:dyDescent="0.15">
      <c r="B25" s="399">
        <f>'Datos '!B28</f>
        <v>28.73</v>
      </c>
      <c r="C25" s="31" t="str">
        <f>'Datos '!C28</f>
        <v>Herbal Aloe Concentrado</v>
      </c>
      <c r="D25" s="32">
        <f>'Datos '!N28</f>
        <v>81067</v>
      </c>
      <c r="E25" s="33">
        <f>PRODUCT('Datos '!$AE$6,'Datos '!G28)</f>
        <v>67269</v>
      </c>
      <c r="F25" s="34">
        <f>PRODUCT('Datos '!$AE$6,'Datos '!H28)</f>
        <v>60008.12999999999</v>
      </c>
      <c r="G25" s="35">
        <f>PRODUCT('Datos '!$AE$6,'Datos '!I28)</f>
        <v>54925.520999999993</v>
      </c>
      <c r="H25" s="541">
        <f>PRODUCT('Datos '!$AE$6,'Datos '!J28)</f>
        <v>49116.824999999997</v>
      </c>
      <c r="I25" s="533">
        <f>'Datos '!E28</f>
        <v>66997</v>
      </c>
    </row>
    <row r="26" spans="2:11" ht="13.5" customHeight="1" x14ac:dyDescent="0.15">
      <c r="B26" s="399">
        <f>'Datos '!B29</f>
        <v>39.479999999999997</v>
      </c>
      <c r="C26" s="31" t="str">
        <f>'Datos '!C29</f>
        <v>Beta Glucanor</v>
      </c>
      <c r="D26" s="32">
        <f>'Datos '!N29</f>
        <v>114536</v>
      </c>
      <c r="E26" s="33">
        <f>PRODUCT('Datos '!$AE$6,'Datos '!G29)</f>
        <v>95041.368749999994</v>
      </c>
      <c r="F26" s="34">
        <f>PRODUCT('Datos '!$AE$6,'Datos '!H29)</f>
        <v>84782.846250000002</v>
      </c>
      <c r="G26" s="35">
        <f>PRODUCT('Datos '!$AE$6,'Datos '!I29)</f>
        <v>77601.880499999999</v>
      </c>
      <c r="H26" s="541">
        <f>PRODUCT('Datos '!$AE$6,'Datos '!J29)</f>
        <v>69395.0625</v>
      </c>
      <c r="I26" s="533"/>
    </row>
    <row r="27" spans="2:11" ht="13.75" customHeight="1" x14ac:dyDescent="0.15">
      <c r="B27" s="399">
        <f>'Datos '!B30</f>
        <v>29.64</v>
      </c>
      <c r="C27" s="31" t="s">
        <v>25</v>
      </c>
      <c r="D27" s="32">
        <f>'Datos '!N30</f>
        <v>90731</v>
      </c>
      <c r="E27" s="33">
        <f>PRODUCT('Datos '!$AE$6,'Datos '!G30)</f>
        <v>75288.75</v>
      </c>
      <c r="F27" s="34">
        <f>PRODUCT('Datos '!$AE$6,'Datos '!H30)</f>
        <v>67162.41</v>
      </c>
      <c r="G27" s="35">
        <f>PRODUCT('Datos '!$AE$6,'Datos '!I30)</f>
        <v>61473.972000000002</v>
      </c>
      <c r="H27" s="541">
        <f>PRODUCT('Datos '!$AE$6,'Datos '!J30)</f>
        <v>54972.899999999994</v>
      </c>
      <c r="I27" s="533">
        <f>'Datos '!E30</f>
        <v>74984</v>
      </c>
    </row>
    <row r="28" spans="2:11" ht="13.75" customHeight="1" x14ac:dyDescent="0.15">
      <c r="B28" s="399">
        <f>'Datos '!B31</f>
        <v>11.77</v>
      </c>
      <c r="C28" s="598" t="s">
        <v>26</v>
      </c>
      <c r="D28" s="32">
        <f>'Datos '!N31</f>
        <v>32570</v>
      </c>
      <c r="E28" s="33">
        <f>PRODUCT('Datos '!$AE$6,'Datos '!G31)</f>
        <v>27026.174999999999</v>
      </c>
      <c r="F28" s="34">
        <f>PRODUCT('Datos '!$AE$6,'Datos '!H31)</f>
        <v>24108.974999999999</v>
      </c>
      <c r="G28" s="35">
        <f>PRODUCT('Datos '!$AE$6,'Datos '!I31)</f>
        <v>22066.935000000001</v>
      </c>
      <c r="H28" s="541">
        <f>PRODUCT('Datos '!$AE$6,'Datos '!J31)</f>
        <v>19733.174999999999</v>
      </c>
      <c r="I28" s="533">
        <f>'Datos '!E31</f>
        <v>26917</v>
      </c>
    </row>
    <row r="29" spans="2:11" ht="14.25" customHeight="1" x14ac:dyDescent="0.15">
      <c r="B29" s="399">
        <f>'Datos '!B32</f>
        <v>28.62</v>
      </c>
      <c r="C29" s="598" t="s">
        <v>268</v>
      </c>
      <c r="D29" s="32">
        <f>'Datos '!N32</f>
        <v>77845</v>
      </c>
      <c r="E29" s="33">
        <f>PRODUCT('Datos '!$AE$6,'Datos '!G32)</f>
        <v>66185.25</v>
      </c>
      <c r="F29" s="34">
        <f>PRODUCT('Datos '!$AE$6,'Datos '!H32)</f>
        <v>59848.499999999993</v>
      </c>
      <c r="G29" s="35">
        <f>PRODUCT('Datos '!$AE$6,'Datos '!I32)</f>
        <v>55412.774999999994</v>
      </c>
      <c r="H29" s="541">
        <f>PRODUCT('Datos '!$AE$6,'Datos '!J32)</f>
        <v>50343.375</v>
      </c>
      <c r="I29" s="533">
        <f>'Datos '!E32</f>
        <v>64335</v>
      </c>
    </row>
    <row r="30" spans="2:11" ht="13" x14ac:dyDescent="0.15">
      <c r="B30" s="399">
        <f>'Datos '!B33</f>
        <v>61.58</v>
      </c>
      <c r="C30" s="680" t="s">
        <v>315</v>
      </c>
      <c r="D30" s="32">
        <f>'Datos '!N33</f>
        <v>204832</v>
      </c>
      <c r="E30" s="33">
        <f>PRODUCT('Datos '!$AE$6,'Datos '!G33)</f>
        <v>171512.68124999999</v>
      </c>
      <c r="F30" s="34">
        <f>PRODUCT('Datos '!$AE$6,'Datos '!H33)</f>
        <v>153783.42375000002</v>
      </c>
      <c r="G30" s="35">
        <f>PRODUCT('Datos '!$AE$6,'Datos '!I33)</f>
        <v>141372.94349999999</v>
      </c>
      <c r="H30" s="541">
        <f>PRODUCT('Datos '!$AE$6,'Datos '!J33)</f>
        <v>127189.53749999999</v>
      </c>
    </row>
    <row r="31" spans="2:11" ht="15" thickBot="1" x14ac:dyDescent="0.2">
      <c r="B31" s="399">
        <f>'Datos '!B34</f>
        <v>21.4</v>
      </c>
      <c r="C31" s="800" t="s">
        <v>334</v>
      </c>
      <c r="D31" s="32">
        <f>'Datos '!N34</f>
        <v>62559</v>
      </c>
      <c r="E31" s="33">
        <f>PRODUCT('Datos '!$AE$6,'Datos '!G34)</f>
        <v>51625.387499999997</v>
      </c>
      <c r="F31" s="34">
        <f>PRODUCT('Datos '!$AE$6,'Datos '!H34)</f>
        <v>45907.522499999999</v>
      </c>
      <c r="G31" s="35">
        <f>PRODUCT('Datos '!$AE$6,'Datos '!I34)</f>
        <v>41905.017</v>
      </c>
      <c r="H31" s="541">
        <f>PRODUCT('Datos '!$AE$6,'Datos '!J34)</f>
        <v>37330.724999999999</v>
      </c>
    </row>
    <row r="32" spans="2:11" ht="26.25" customHeight="1" thickBot="1" x14ac:dyDescent="0.2">
      <c r="B32" s="545"/>
      <c r="C32" s="679" t="s">
        <v>2</v>
      </c>
      <c r="D32" s="47" t="s">
        <v>27</v>
      </c>
      <c r="E32" s="20" t="s">
        <v>14</v>
      </c>
      <c r="F32" s="20" t="s">
        <v>15</v>
      </c>
      <c r="G32" s="20" t="s">
        <v>16</v>
      </c>
      <c r="H32" s="535" t="s">
        <v>17</v>
      </c>
      <c r="I32" s="529"/>
    </row>
    <row r="33" spans="2:9" ht="15.75" customHeight="1" thickBot="1" x14ac:dyDescent="0.2">
      <c r="B33" s="545"/>
      <c r="C33" s="24" t="str">
        <f>'Datos '!C36</f>
        <v>NUEVA LÍNEA SKIN</v>
      </c>
      <c r="D33" s="48" t="s">
        <v>28</v>
      </c>
      <c r="E33" s="49">
        <v>0.25</v>
      </c>
      <c r="F33" s="49">
        <v>0.35</v>
      </c>
      <c r="G33" s="49">
        <v>0.42</v>
      </c>
      <c r="H33" s="546">
        <v>0.5</v>
      </c>
      <c r="I33" s="532"/>
    </row>
    <row r="34" spans="2:9" ht="12.75" customHeight="1" x14ac:dyDescent="0.15">
      <c r="B34" s="547">
        <f>'Datos '!B38</f>
        <v>19.260000000000002</v>
      </c>
      <c r="C34" s="50" t="str">
        <f>'Datos '!C38</f>
        <v>Limpiador cítrico para la piel</v>
      </c>
      <c r="D34" s="32">
        <f>'Datos '!N38</f>
        <v>56012</v>
      </c>
      <c r="E34" s="33">
        <f>PRODUCT('Datos '!$AE$6,'Datos '!G38)</f>
        <v>46478.85</v>
      </c>
      <c r="F34" s="34">
        <f>PRODUCT('Datos '!$AE$6,'Datos '!H38)</f>
        <v>41461.979999999996</v>
      </c>
      <c r="G34" s="35">
        <f>PRODUCT('Datos '!$AE$6,'Datos '!I38)</f>
        <v>37950.170999999995</v>
      </c>
      <c r="H34" s="541">
        <f>PRODUCT('Datos '!$AE$6,'Datos '!J38)</f>
        <v>33936.674999999996</v>
      </c>
      <c r="I34" s="533">
        <f>'Datos '!E38</f>
        <v>46291</v>
      </c>
    </row>
    <row r="35" spans="2:9" ht="12.75" customHeight="1" x14ac:dyDescent="0.15">
      <c r="B35" s="547">
        <f>'Datos '!B39</f>
        <v>16.32</v>
      </c>
      <c r="C35" s="50" t="str">
        <f>'Datos '!C39</f>
        <v>Mascarilla Purificadora de Arcilla con Menta</v>
      </c>
      <c r="D35" s="32">
        <f>'Datos '!N39</f>
        <v>47512</v>
      </c>
      <c r="E35" s="33">
        <f>PRODUCT('Datos '!$AE$6,'Datos '!G39)</f>
        <v>39425.549999999996</v>
      </c>
      <c r="F35" s="34">
        <f>PRODUCT('Datos '!$AE$6,'Datos '!H39)</f>
        <v>35170.11</v>
      </c>
      <c r="G35" s="35">
        <f>PRODUCT('Datos '!$AE$6,'Datos '!I39)</f>
        <v>32191.302</v>
      </c>
      <c r="H35" s="541">
        <f>PRODUCT('Datos '!$AE$6,'Datos '!J39)</f>
        <v>28786.949999999997</v>
      </c>
      <c r="I35" s="533">
        <f>'Datos '!E39</f>
        <v>39266</v>
      </c>
    </row>
    <row r="36" spans="2:9" ht="12.75" customHeight="1" x14ac:dyDescent="0.15">
      <c r="B36" s="547">
        <f>'Datos '!B40</f>
        <v>15.09</v>
      </c>
      <c r="C36" s="50" t="str">
        <f>'Datos '!C40</f>
        <v>Exfoliante Instantáneo con Arándanos</v>
      </c>
      <c r="D36" s="32">
        <f>'Datos '!N40</f>
        <v>43755</v>
      </c>
      <c r="E36" s="33">
        <f>PRODUCT('Datos '!$AE$6,'Datos '!G40)</f>
        <v>36307.856249999997</v>
      </c>
      <c r="F36" s="34">
        <f>PRODUCT('Datos '!$AE$6,'Datos '!H40)</f>
        <v>32388.888750000002</v>
      </c>
      <c r="G36" s="35">
        <f>PRODUCT('Datos '!$AE$6,'Datos '!I40)</f>
        <v>29645.611499999995</v>
      </c>
      <c r="H36" s="541">
        <f>PRODUCT('Datos '!$AE$6,'Datos '!J40)</f>
        <v>26510.437499999996</v>
      </c>
      <c r="I36" s="533">
        <f>'Datos '!E40</f>
        <v>36161</v>
      </c>
    </row>
    <row r="37" spans="2:9" ht="12.75" customHeight="1" x14ac:dyDescent="0.15">
      <c r="B37" s="547">
        <f>'Datos '!B41</f>
        <v>43.39</v>
      </c>
      <c r="C37" s="50" t="str">
        <f>'Datos '!C41</f>
        <v>Serum Reductor de Líneas</v>
      </c>
      <c r="D37" s="32">
        <f>'Datos '!N41</f>
        <v>126074</v>
      </c>
      <c r="E37" s="33">
        <f>PRODUCT('Datos '!$AE$6,'Datos '!G41)</f>
        <v>104616.29999999999</v>
      </c>
      <c r="F37" s="34">
        <f>PRODUCT('Datos '!$AE$6,'Datos '!H41)</f>
        <v>93324.39</v>
      </c>
      <c r="G37" s="35">
        <f>PRODUCT('Datos '!$AE$6,'Datos '!I41)</f>
        <v>85420.052999999985</v>
      </c>
      <c r="H37" s="541">
        <f>PRODUCT('Datos '!$AE$6,'Datos '!J41)</f>
        <v>76386.524999999994</v>
      </c>
      <c r="I37" s="533">
        <f>'Datos '!E41</f>
        <v>104193</v>
      </c>
    </row>
    <row r="38" spans="2:9" ht="12.75" customHeight="1" x14ac:dyDescent="0.15">
      <c r="B38" s="547">
        <f>'Datos '!B42</f>
        <v>32.69</v>
      </c>
      <c r="C38" s="50" t="str">
        <f>'Datos '!C42</f>
        <v>Crema Humectante Protectora de Día FPS 30</v>
      </c>
      <c r="D38" s="32">
        <f>'Datos '!N42</f>
        <v>94935</v>
      </c>
      <c r="E38" s="33">
        <f>PRODUCT('Datos '!$AE$6,'Datos '!G42)</f>
        <v>78777.787499999991</v>
      </c>
      <c r="F38" s="34">
        <f>PRODUCT('Datos '!$AE$6,'Datos '!H42)</f>
        <v>70274.8125</v>
      </c>
      <c r="G38" s="35">
        <f>PRODUCT('Datos '!$AE$6,'Datos '!I42)</f>
        <v>64322.729999999989</v>
      </c>
      <c r="H38" s="541">
        <f>PRODUCT('Datos '!$AE$6,'Datos '!J42)</f>
        <v>57520.35</v>
      </c>
      <c r="I38" s="533">
        <f>'Datos '!E42</f>
        <v>78459</v>
      </c>
    </row>
    <row r="39" spans="2:9" ht="13.5" customHeight="1" thickBot="1" x14ac:dyDescent="0.2">
      <c r="B39" s="548">
        <f>'Datos '!B43</f>
        <v>14.61</v>
      </c>
      <c r="C39" s="51" t="str">
        <f>'Datos '!C43</f>
        <v>Tonificador Energizante de Hierbas</v>
      </c>
      <c r="D39" s="36">
        <f>'Datos '!N43</f>
        <v>42412</v>
      </c>
      <c r="E39" s="37">
        <f>PRODUCT('Datos '!$AE$6,'Datos '!G43)</f>
        <v>35193.506249999999</v>
      </c>
      <c r="F39" s="38">
        <f>PRODUCT('Datos '!$AE$6,'Datos '!H43)</f>
        <v>31394.89875</v>
      </c>
      <c r="G39" s="39">
        <f>PRODUCT('Datos '!$AE$6,'Datos '!I43)</f>
        <v>28735.873500000002</v>
      </c>
      <c r="H39" s="542">
        <f>PRODUCT('Datos '!$AE$6,'Datos '!J43)</f>
        <v>25696.987499999999</v>
      </c>
      <c r="I39" s="533">
        <f>'Datos '!E43</f>
        <v>35051</v>
      </c>
    </row>
    <row r="40" spans="2:9" ht="15.75" customHeight="1" thickBot="1" x14ac:dyDescent="0.2">
      <c r="B40" s="549"/>
      <c r="C40" s="24" t="s">
        <v>5</v>
      </c>
      <c r="D40" s="52"/>
      <c r="E40" s="53"/>
      <c r="F40" s="53"/>
      <c r="G40" s="53"/>
      <c r="H40" s="550"/>
      <c r="I40" s="534"/>
    </row>
    <row r="41" spans="2:9" ht="12.75" customHeight="1" x14ac:dyDescent="0.15">
      <c r="B41" s="551">
        <f>'Datos '!B45</f>
        <v>9.52</v>
      </c>
      <c r="C41" s="50" t="str">
        <f>'Datos '!C45</f>
        <v>Gel refrescante corporal</v>
      </c>
      <c r="D41" s="32">
        <f>'Datos '!N45</f>
        <v>28453</v>
      </c>
      <c r="E41" s="33">
        <f>PRODUCT('Datos '!$AE$6,'Datos '!G45)</f>
        <v>23610.449999999997</v>
      </c>
      <c r="F41" s="34">
        <f>PRODUCT('Datos '!$AE$6,'Datos '!H45)</f>
        <v>21061.98</v>
      </c>
      <c r="G41" s="35">
        <f>PRODUCT('Datos '!$AE$6,'Datos '!I45)</f>
        <v>19278.050999999999</v>
      </c>
      <c r="H41" s="541">
        <f>PRODUCT('Datos '!$AE$6,'Datos '!J45)</f>
        <v>17239.274999999998</v>
      </c>
      <c r="I41" s="533">
        <f>'Datos '!E45</f>
        <v>23515</v>
      </c>
    </row>
    <row r="42" spans="2:9" ht="12.75" customHeight="1" x14ac:dyDescent="0.15">
      <c r="B42" s="551">
        <f>'Datos '!B46</f>
        <v>9.52</v>
      </c>
      <c r="C42" s="50" t="str">
        <f>'Datos '!C46</f>
        <v>Crema para manos y cuerpo</v>
      </c>
      <c r="D42" s="32">
        <f>'Datos '!N46</f>
        <v>28453</v>
      </c>
      <c r="E42" s="33">
        <f>PRODUCT('Datos '!$AE$6,'Datos '!G46)</f>
        <v>23610.449999999997</v>
      </c>
      <c r="F42" s="34">
        <f>PRODUCT('Datos '!$AE$6,'Datos '!H46)</f>
        <v>21061.98</v>
      </c>
      <c r="G42" s="35">
        <f>PRODUCT('Datos '!$AE$6,'Datos '!I46)</f>
        <v>19278.050999999999</v>
      </c>
      <c r="H42" s="541">
        <f>PRODUCT('Datos '!$AE$6,'Datos '!J46)</f>
        <v>17239.274999999998</v>
      </c>
      <c r="I42" s="533">
        <f>'Datos '!E46</f>
        <v>23515</v>
      </c>
    </row>
    <row r="43" spans="2:9" ht="13.5" customHeight="1" thickBot="1" x14ac:dyDescent="0.2">
      <c r="B43" s="552">
        <f>'Datos '!B47</f>
        <v>9.52</v>
      </c>
      <c r="C43" s="54" t="str">
        <f>'Datos '!C47</f>
        <v>Shampoo / Acondicionador</v>
      </c>
      <c r="D43" s="36">
        <f>'Datos '!N47</f>
        <v>28453</v>
      </c>
      <c r="E43" s="37">
        <f>PRODUCT('Datos '!$AE$6,'Datos '!G47)</f>
        <v>23610.449999999997</v>
      </c>
      <c r="F43" s="38">
        <f>PRODUCT('Datos '!$AE$6,'Datos '!H47)</f>
        <v>21061.98</v>
      </c>
      <c r="G43" s="39">
        <f>PRODUCT('Datos '!$AE$6,'Datos '!I47)</f>
        <v>19278.050999999999</v>
      </c>
      <c r="H43" s="542">
        <f>PRODUCT('Datos '!$AE$6,'Datos '!J47)</f>
        <v>17239.274999999998</v>
      </c>
      <c r="I43" s="533">
        <f>'Datos '!E47</f>
        <v>23515</v>
      </c>
    </row>
    <row r="44" spans="2:9" ht="15.75" customHeight="1" thickBot="1" x14ac:dyDescent="0.2">
      <c r="B44" s="401"/>
      <c r="C44" s="553"/>
      <c r="D44" s="402">
        <v>0</v>
      </c>
      <c r="E44" s="554">
        <v>0</v>
      </c>
      <c r="F44" s="554">
        <v>0</v>
      </c>
      <c r="G44" s="554">
        <v>0</v>
      </c>
      <c r="H44" s="555">
        <v>0</v>
      </c>
      <c r="I44" s="534">
        <v>0</v>
      </c>
    </row>
    <row r="45" spans="2:9" ht="15.75" customHeight="1" x14ac:dyDescent="0.15">
      <c r="B45" s="607"/>
      <c r="C45" s="55" t="str">
        <f>'Datos '!C57</f>
        <v>Kit de Registro Distribuidor Independiente</v>
      </c>
      <c r="D45" s="56">
        <f>'Datos '!N57</f>
        <v>96521</v>
      </c>
      <c r="E45" s="383">
        <f>PRODUCT('Datos '!$AE$6,'Datos '!$E$57)</f>
        <v>87774.824999999997</v>
      </c>
      <c r="F45" s="383">
        <f>PRODUCT('Datos '!$AE$6,'Datos '!$E$57)</f>
        <v>87774.824999999997</v>
      </c>
      <c r="G45" s="383">
        <f>PRODUCT('Datos '!$AE$6,'Datos '!$E$57)</f>
        <v>87774.824999999997</v>
      </c>
      <c r="H45" s="384">
        <f>PRODUCT('Datos '!$AE$6,'Datos '!$E$57)</f>
        <v>87774.824999999997</v>
      </c>
      <c r="I45" s="375"/>
    </row>
    <row r="46" spans="2:9" ht="12.75" customHeight="1" x14ac:dyDescent="0.15">
      <c r="B46" s="273">
        <v>0</v>
      </c>
      <c r="C46" s="55" t="str">
        <f>'Datos '!C58</f>
        <v>Kit de Conversión a Distribuidor Independiente</v>
      </c>
      <c r="D46" s="56">
        <f>'Datos '!N58</f>
        <v>86331</v>
      </c>
      <c r="E46" s="383">
        <f>PRODUCT('Datos '!$AE$6,'Datos '!$E$58)</f>
        <v>78508.125</v>
      </c>
      <c r="F46" s="383">
        <f>PRODUCT('Datos '!$AE$6,'Datos '!$E$58)</f>
        <v>78508.125</v>
      </c>
      <c r="G46" s="383">
        <f>PRODUCT('Datos '!$AE$6,'Datos '!$E$58)</f>
        <v>78508.125</v>
      </c>
      <c r="H46" s="384">
        <f>PRODUCT('Datos '!$AE$6,'Datos '!$E$58)</f>
        <v>78508.125</v>
      </c>
      <c r="I46" s="376">
        <f>'Datos '!E57</f>
        <v>68843</v>
      </c>
    </row>
    <row r="47" spans="2:9" ht="13.5" customHeight="1" x14ac:dyDescent="0.15">
      <c r="B47" s="274">
        <v>0</v>
      </c>
      <c r="C47" s="55" t="str">
        <f>'Datos '!C59</f>
        <v>Kit Cliente Preferente</v>
      </c>
      <c r="D47" s="56">
        <f>'Datos '!N59</f>
        <v>8794</v>
      </c>
      <c r="E47" s="383">
        <f>PRODUCT('Datos '!$AE$6,'Datos '!$E$59)</f>
        <v>9266.6999999999989</v>
      </c>
      <c r="F47" s="383">
        <f>PRODUCT('Datos '!$AE$6,'Datos '!$E$59)</f>
        <v>9266.6999999999989</v>
      </c>
      <c r="G47" s="383">
        <f>PRODUCT('Datos '!$AE$6,'Datos '!$E$59)</f>
        <v>9266.6999999999989</v>
      </c>
      <c r="H47" s="384">
        <f>PRODUCT('Datos '!$AE$6,'Datos '!$E$59)</f>
        <v>9266.6999999999989</v>
      </c>
      <c r="I47" s="375">
        <f>'Datos '!E58</f>
        <v>61575</v>
      </c>
    </row>
    <row r="48" spans="2:9" ht="12.75" customHeight="1" x14ac:dyDescent="0.15">
      <c r="B48" s="334" t="s">
        <v>29</v>
      </c>
      <c r="C48" s="335"/>
      <c r="D48" s="263"/>
      <c r="E48" s="377"/>
      <c r="F48" s="374"/>
      <c r="G48" s="374"/>
      <c r="H48" s="378"/>
      <c r="I48" s="379"/>
    </row>
    <row r="49" spans="2:9" ht="12.75" customHeight="1" x14ac:dyDescent="0.15">
      <c r="B49" s="334" t="s">
        <v>30</v>
      </c>
      <c r="C49" s="336"/>
      <c r="D49" s="264"/>
      <c r="E49" s="264"/>
      <c r="F49" s="264"/>
      <c r="G49" s="264"/>
      <c r="H49" s="57"/>
      <c r="I49" s="381"/>
    </row>
    <row r="50" spans="2:9" ht="12.75" customHeight="1" x14ac:dyDescent="0.15">
      <c r="B50" s="334"/>
      <c r="C50" s="336"/>
      <c r="D50" s="264"/>
      <c r="E50" s="264"/>
      <c r="F50" s="264"/>
      <c r="G50" s="264"/>
      <c r="H50" s="57"/>
      <c r="I50" s="381"/>
    </row>
    <row r="51" spans="2:9" ht="12.75" customHeight="1" x14ac:dyDescent="0.15">
      <c r="B51" s="619"/>
      <c r="C51" s="620"/>
      <c r="D51" s="620"/>
      <c r="F51" s="337"/>
      <c r="G51" s="264"/>
      <c r="H51" s="57"/>
      <c r="I51" s="381"/>
    </row>
    <row r="52" spans="2:9" ht="12.75" customHeight="1" x14ac:dyDescent="0.15">
      <c r="B52" s="338"/>
      <c r="C52" s="339"/>
      <c r="D52" s="267"/>
      <c r="E52" s="267"/>
      <c r="F52" s="267"/>
      <c r="G52" s="340" t="s">
        <v>31</v>
      </c>
      <c r="H52" s="341" t="str">
        <f>publico!$H$32</f>
        <v>25/07/2026</v>
      </c>
      <c r="I52" s="381"/>
    </row>
  </sheetData>
  <sheetProtection algorithmName="SHA-512" hashValue="m1WVJy3OERBXx2Zbo85LgAVIj+QOhmkYRrU461i1nrx4MqxvbkSbFfH9kz6hDGlDgrzBPmTdnEiOp1nbDFlUEQ==" saltValue="jgK6TflXkjlFHQnsZyNC+Q==" spinCount="100000" sheet="1" objects="1" scenarios="1" formatColumns="0" formatRows="0" sort="0" autoFilter="0"/>
  <mergeCells count="4">
    <mergeCell ref="B1:H1"/>
    <mergeCell ref="D3:D5"/>
    <mergeCell ref="D2:H2"/>
    <mergeCell ref="B3:B4"/>
  </mergeCells>
  <dataValidations count="3">
    <dataValidation type="list" allowBlank="1" showInputMessage="1" showErrorMessage="1" errorTitle="Opciones de Envío / Retiro" error="Por favor elija una opción del listado desplegable, haciendo click en el icono lateral a la celda" promptTitle="Opciones de Envío / Retiro" prompt="Seleccionar una opción del listado desplegable" sqref="C2" xr:uid="{3F0FA340-4B7D-AF42-8BEF-8E2440BFD98F}">
      <formula1>Tipo_de_Envio</formula1>
    </dataValidation>
    <dataValidation type="list" showInputMessage="1" showErrorMessage="1" errorTitle="Condición Fiscal" error="Por favor elija una opción del listado desplegable, haciendo click en el icono lateral a la celda" promptTitle="Condición Fiscal" prompt="Seleccionar una opción del listado desplegable" sqref="C3" xr:uid="{89A105DD-635B-974E-BE74-47199C70EE68}">
      <formula1>Condición_Fiscal</formula1>
    </dataValidation>
    <dataValidation type="list" allowBlank="1" showInputMessage="1" showErrorMessage="1" sqref="B2" xr:uid="{23DCED32-39AE-4C40-B454-D1615F59C36C}">
      <formula1>IIBB_2</formula1>
    </dataValidation>
  </dataValidations>
  <pageMargins left="0" right="0" top="0" bottom="0" header="0" footer="0"/>
  <pageSetup orientation="portrait"/>
  <headerFooter alignWithMargins="0">
    <oddFooter>&amp;C&amp;"Helvetica,Regular"&amp;12&amp;K000000&amp;P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5DB1-4692-5049-A37A-6B387602D065}">
  <sheetPr>
    <pageSetUpPr fitToPage="1"/>
  </sheetPr>
  <dimension ref="A1:Q68"/>
  <sheetViews>
    <sheetView showGridLines="0" zoomScale="115" zoomScaleNormal="80" workbookViewId="0">
      <pane xSplit="2" ySplit="4" topLeftCell="C5" activePane="bottomRight" state="frozen"/>
      <selection pane="topRight"/>
      <selection pane="bottomLeft"/>
      <selection pane="bottomRight" activeCell="A29" sqref="A29:IV68"/>
    </sheetView>
  </sheetViews>
  <sheetFormatPr baseColWidth="10" defaultColWidth="16.33203125" defaultRowHeight="13.5" customHeight="1" x14ac:dyDescent="0.15"/>
  <cols>
    <col min="1" max="1" width="41.5" style="1" bestFit="1" customWidth="1"/>
    <col min="2" max="2" width="12" style="1" customWidth="1"/>
    <col min="3" max="8" width="16.33203125" style="1" customWidth="1"/>
    <col min="9" max="9" width="16.33203125" style="1" hidden="1" customWidth="1"/>
    <col min="10" max="17" width="16.33203125" hidden="1" customWidth="1"/>
    <col min="18" max="19" width="16.33203125" customWidth="1"/>
  </cols>
  <sheetData>
    <row r="1" spans="1:14" ht="14" customHeight="1" x14ac:dyDescent="0.15">
      <c r="A1" s="311" t="s">
        <v>32</v>
      </c>
      <c r="B1" s="842" t="str">
        <f>'Listado de Precios Interactivo'!$C$3</f>
        <v>Monotributista</v>
      </c>
      <c r="C1" s="843"/>
      <c r="D1" s="58"/>
      <c r="E1" s="59"/>
      <c r="F1" s="59"/>
      <c r="G1" s="59"/>
      <c r="H1" s="59"/>
      <c r="I1" s="59"/>
    </row>
    <row r="2" spans="1:14" ht="14" customHeight="1" x14ac:dyDescent="0.15">
      <c r="A2" s="311" t="s">
        <v>33</v>
      </c>
      <c r="B2" s="842" t="str">
        <f>'Listado de Precios Interactivo'!$C$2</f>
        <v>Envío a Domicilio</v>
      </c>
      <c r="C2" s="843"/>
      <c r="D2" s="58"/>
      <c r="E2" s="59"/>
      <c r="F2" s="59"/>
      <c r="G2" s="59"/>
      <c r="H2" s="59"/>
      <c r="I2" s="59"/>
    </row>
    <row r="3" spans="1:14" ht="14" customHeight="1" x14ac:dyDescent="0.15">
      <c r="A3" s="312"/>
      <c r="B3" s="840"/>
      <c r="C3" s="841"/>
      <c r="D3" s="60"/>
      <c r="E3" s="60"/>
      <c r="F3" s="60"/>
      <c r="G3" s="60"/>
      <c r="H3" s="60"/>
      <c r="I3" s="59"/>
    </row>
    <row r="4" spans="1:14" ht="13.25" customHeight="1" x14ac:dyDescent="0.15">
      <c r="A4" s="61" t="s">
        <v>34</v>
      </c>
      <c r="B4" s="62" t="s">
        <v>35</v>
      </c>
      <c r="C4" s="61" t="s">
        <v>36</v>
      </c>
      <c r="D4" s="61" t="s">
        <v>37</v>
      </c>
      <c r="E4" s="63">
        <v>0.25</v>
      </c>
      <c r="F4" s="63">
        <v>0.35</v>
      </c>
      <c r="G4" s="63">
        <v>0.42</v>
      </c>
      <c r="H4" s="64">
        <v>0.5</v>
      </c>
      <c r="I4" s="271"/>
    </row>
    <row r="5" spans="1:14" ht="13.25" customHeight="1" x14ac:dyDescent="0.15">
      <c r="A5" s="603" t="s">
        <v>40</v>
      </c>
      <c r="B5" s="358"/>
      <c r="C5" s="322" t="str">
        <f>IF($B$5=0,'Datos '!$S$8,PRODUCT($B$5,LOOKUP($C$66,'Datos '!$D$69:$D$105,'Datos '!E69:E105)))</f>
        <v xml:space="preserve">   </v>
      </c>
      <c r="D5" s="65" t="str">
        <f>IF($B$5=0,'Datos '!$S$8,PRODUCT($B$5,LOOKUP($C$66,'Datos '!$D$69:$D$105,'Datos '!F69:F105)))</f>
        <v xml:space="preserve">   </v>
      </c>
      <c r="E5" s="319" t="str">
        <f>IF($B$5=0,'Datos '!$S$8,PRODUCT($B$5,LOOKUP($C$66,'Datos '!$D$69:$D$105,'Datos '!G69:G105)))</f>
        <v xml:space="preserve">   </v>
      </c>
      <c r="F5" s="65" t="str">
        <f>IF($B$5=0,'Datos '!$S$8,PRODUCT($B$5,LOOKUP($C$66,'Datos '!$D$69:$D$105,'Datos '!H69:H105)))</f>
        <v xml:space="preserve">   </v>
      </c>
      <c r="G5" s="65" t="str">
        <f>IF($B$5=0,'Datos '!$S$8,PRODUCT($B$5,LOOKUP($C$66,'Datos '!$D$69:$D$105,'Datos '!I69:I105)))</f>
        <v xml:space="preserve">   </v>
      </c>
      <c r="H5" s="65" t="str">
        <f>IF($B$5=0,'Datos '!$S$8,PRODUCT($B$5,LOOKUP($C$66,'Datos '!$D$69:$D$105,'Datos '!J69:J105)))</f>
        <v xml:space="preserve">   </v>
      </c>
      <c r="I5" s="323"/>
      <c r="J5" s="324"/>
      <c r="K5" s="324"/>
      <c r="L5" s="324"/>
      <c r="M5" s="324"/>
      <c r="N5" s="324"/>
    </row>
    <row r="6" spans="1:14" ht="13" customHeight="1" x14ac:dyDescent="0.15">
      <c r="A6" s="603" t="s">
        <v>40</v>
      </c>
      <c r="B6" s="359"/>
      <c r="C6" s="321" t="str">
        <f>IF($B$6=0,'Datos '!$S$8,PRODUCT($B$6,LOOKUP($D$66,'Datos '!$D$69:$D$105,'Datos '!E69:E105)))</f>
        <v xml:space="preserve">   </v>
      </c>
      <c r="D6" s="66" t="str">
        <f>IF($B$6=0,'Datos '!$S$8,PRODUCT($B$6,LOOKUP($D$66,'Datos '!$D$69:$D$105,'Datos '!F69:F105)))</f>
        <v xml:space="preserve">   </v>
      </c>
      <c r="E6" s="66" t="str">
        <f>IF($B$6=0,'Datos '!$S$8,PRODUCT($B$6,LOOKUP($D$66,'Datos '!$D$69:$D$105,'Datos '!G69:G105)))</f>
        <v xml:space="preserve">   </v>
      </c>
      <c r="F6" s="66" t="str">
        <f>IF($B$6=0,'Datos '!$S$8,PRODUCT($B$6,LOOKUP($D$66,'Datos '!$D$69:$D$105,'Datos '!H69:H105)))</f>
        <v xml:space="preserve">   </v>
      </c>
      <c r="G6" s="66" t="str">
        <f>IF($B$6=0,'Datos '!$S$8,PRODUCT($B$6,LOOKUP($D$66,'Datos '!$D$69:$D$105,'Datos '!I69:I105)))</f>
        <v xml:space="preserve">   </v>
      </c>
      <c r="H6" s="66" t="str">
        <f>IF($B$6=0,'Datos '!$S$8,PRODUCT($B$6,LOOKUP($D$66,'Datos '!$D$69:$D$105,'Datos '!J69:J105)))</f>
        <v xml:space="preserve">   </v>
      </c>
      <c r="I6" s="323"/>
      <c r="J6" s="324"/>
      <c r="K6" s="324"/>
      <c r="L6" s="324"/>
      <c r="M6" s="324"/>
      <c r="N6" s="324"/>
    </row>
    <row r="7" spans="1:14" ht="13" customHeight="1" x14ac:dyDescent="0.15">
      <c r="A7" s="603" t="s">
        <v>40</v>
      </c>
      <c r="B7" s="360"/>
      <c r="C7" s="320" t="str">
        <f>IF($B$7=0,'Datos '!$S$8,PRODUCT($B$7,LOOKUP($E$66,'Datos '!$D$69:$D$105,'Datos '!E69:E105)))</f>
        <v xml:space="preserve">   </v>
      </c>
      <c r="D7" s="299" t="str">
        <f>IF($B$7=0,'Datos '!$S$8,PRODUCT($B$7,LOOKUP($E$66,'Datos '!$D$69:$D$105,'Datos '!F69:F105)))</f>
        <v xml:space="preserve">   </v>
      </c>
      <c r="E7" s="66" t="str">
        <f>IF($B$7=0,'Datos '!$S$8,PRODUCT($B$7,LOOKUP($E$66,'Datos '!$D$69:$D$105,'Datos '!G69:G105)))</f>
        <v xml:space="preserve">   </v>
      </c>
      <c r="F7" s="66" t="str">
        <f>IF($B$7=0,'Datos '!$S$8,PRODUCT($B$7,LOOKUP($E$66,'Datos '!$D$69:$D$105,'Datos '!H69:H105)))</f>
        <v xml:space="preserve">   </v>
      </c>
      <c r="G7" s="66" t="str">
        <f>IF($B$7=0,'Datos '!$S$8,PRODUCT($B$7,LOOKUP($E$66,'Datos '!$D$69:$D$105,'Datos '!I69:I105)))</f>
        <v xml:space="preserve">   </v>
      </c>
      <c r="H7" s="66" t="str">
        <f>IF($B$7=0,'Datos '!$S$8,PRODUCT($B$7,LOOKUP($E$66,'Datos '!$D$69:$D$105,'Datos '!J69:J105)))</f>
        <v xml:space="preserve">   </v>
      </c>
      <c r="I7" s="323"/>
      <c r="J7" s="324"/>
      <c r="K7" s="324"/>
      <c r="L7" s="324"/>
      <c r="M7" s="324"/>
      <c r="N7" s="324"/>
    </row>
    <row r="8" spans="1:14" ht="13" customHeight="1" x14ac:dyDescent="0.15">
      <c r="A8" s="603" t="s">
        <v>40</v>
      </c>
      <c r="B8" s="360"/>
      <c r="C8" s="270" t="str">
        <f>IF($B$8=0,'Datos '!$S$8,PRODUCT($B$8,LOOKUP($F$66,'Datos '!$D$69:$D$105,'Datos '!E69:E105)))</f>
        <v xml:space="preserve">   </v>
      </c>
      <c r="D8" s="299" t="str">
        <f>IF($B$8=0,'Datos '!$S$8,PRODUCT($B$8,LOOKUP($F$66,'Datos '!$D$69:$D$105,'Datos '!F69:F105)))</f>
        <v xml:space="preserve">   </v>
      </c>
      <c r="E8" s="66" t="str">
        <f>IF($B$8=0,'Datos '!$S$8,PRODUCT($B$8,LOOKUP($F$66,'Datos '!$D$69:$D$105,'Datos '!G69:G105)))</f>
        <v xml:space="preserve">   </v>
      </c>
      <c r="F8" s="66" t="str">
        <f>IF($B$8=0,'Datos '!$S$8,PRODUCT($B$8,LOOKUP($F$66,'Datos '!$D$69:$D$105,'Datos '!H69:H105)))</f>
        <v xml:space="preserve">   </v>
      </c>
      <c r="G8" s="66" t="str">
        <f>IF($B$8=0,'Datos '!$S$8,PRODUCT($B$8,LOOKUP($F$66,'Datos '!$D$69:$D$105,'Datos '!I69:I105)))</f>
        <v xml:space="preserve">   </v>
      </c>
      <c r="H8" s="66" t="str">
        <f>IF($B$8=0,'Datos '!$S$8,PRODUCT($B$8,LOOKUP($F$66,'Datos '!$D$69:$D$105,'Datos '!J69:J105)))</f>
        <v xml:space="preserve">   </v>
      </c>
      <c r="I8" s="323"/>
      <c r="J8" s="324"/>
      <c r="K8" s="324"/>
      <c r="L8" s="324"/>
      <c r="M8" s="324"/>
      <c r="N8" s="324"/>
    </row>
    <row r="9" spans="1:14" ht="13" customHeight="1" x14ac:dyDescent="0.15">
      <c r="A9" s="603" t="s">
        <v>40</v>
      </c>
      <c r="B9" s="360"/>
      <c r="C9" s="270" t="str">
        <f>IF($B$9=0," ",PRODUCT($B$9,LOOKUP($G$66,'Datos '!$D$69:$D$105,'Datos '!E69:E105)))</f>
        <v xml:space="preserve"> </v>
      </c>
      <c r="D9" s="299" t="str">
        <f>IF($B$9=0," ",PRODUCT($B$9,LOOKUP($G$66,'Datos '!$D$69:$D$105,'Datos '!F69:F105)))</f>
        <v xml:space="preserve"> </v>
      </c>
      <c r="E9" s="66" t="str">
        <f>IF($B$9=0," ",PRODUCT($B$9,LOOKUP($G$66,'Datos '!$D$69:$D$105,'Datos '!G69:G105)))</f>
        <v xml:space="preserve"> </v>
      </c>
      <c r="F9" s="66" t="str">
        <f>IF($B$9=0," ",PRODUCT($B$9,LOOKUP($G$66,'Datos '!$D$69:$D$105,'Datos '!H69:H105)))</f>
        <v xml:space="preserve"> </v>
      </c>
      <c r="G9" s="66" t="str">
        <f>IF($B$9=0," ",PRODUCT($B$9,LOOKUP($G$66,'Datos '!$D$69:$D$105,'Datos '!I69:I105)))</f>
        <v xml:space="preserve"> </v>
      </c>
      <c r="H9" s="66" t="str">
        <f>IF($B$9=0," ",PRODUCT($B$9,LOOKUP($G$66,'Datos '!$D$69:$D$105,'Datos '!J69:J105)))</f>
        <v xml:space="preserve"> </v>
      </c>
      <c r="I9" s="323"/>
      <c r="J9" s="324"/>
      <c r="K9" s="324"/>
      <c r="L9" s="324"/>
      <c r="M9" s="324"/>
      <c r="N9" s="324"/>
    </row>
    <row r="10" spans="1:14" ht="13" customHeight="1" x14ac:dyDescent="0.15">
      <c r="A10" s="603" t="s">
        <v>40</v>
      </c>
      <c r="B10" s="360"/>
      <c r="C10" s="270" t="str">
        <f>IF($B$10=0," ",PRODUCT($B$10,LOOKUP($H$66,'Datos '!$D$69:$D$105,'Datos '!E69:E105)))</f>
        <v xml:space="preserve"> </v>
      </c>
      <c r="D10" s="299" t="str">
        <f>IF($B$10=0," ",PRODUCT($B$10,LOOKUP($H$66,'Datos '!$D$69:$D$105,'Datos '!F69:F105)))</f>
        <v xml:space="preserve"> </v>
      </c>
      <c r="E10" s="66" t="str">
        <f>IF($B$10=0," ",PRODUCT($B$10,LOOKUP($H$66,'Datos '!$D$69:$D$105,'Datos '!G69:G105)))</f>
        <v xml:space="preserve"> </v>
      </c>
      <c r="F10" s="66" t="str">
        <f>IF($B$10=0," ",PRODUCT($B$10,LOOKUP($H$66,'Datos '!$D$69:$D$105,'Datos '!H69:H105)))</f>
        <v xml:space="preserve"> </v>
      </c>
      <c r="G10" s="66" t="str">
        <f>IF($B$10=0," ",PRODUCT($B$10,LOOKUP($H$66,'Datos '!$D$69:$D$105,'Datos '!I69:I105)))</f>
        <v xml:space="preserve"> </v>
      </c>
      <c r="H10" s="66" t="str">
        <f>IF($B$10=0," ",PRODUCT($B$10,LOOKUP($H$66,'Datos '!$D$69:$D$105,'Datos '!J69:J105)))</f>
        <v xml:space="preserve"> </v>
      </c>
      <c r="I10" s="323"/>
      <c r="J10" s="324"/>
      <c r="K10" s="324"/>
      <c r="L10" s="324"/>
      <c r="M10" s="324"/>
      <c r="N10" s="324"/>
    </row>
    <row r="11" spans="1:14" ht="13" customHeight="1" x14ac:dyDescent="0.15">
      <c r="A11" s="603" t="s">
        <v>40</v>
      </c>
      <c r="B11" s="360"/>
      <c r="C11" s="270" t="str">
        <f>IF($B$11=0," ",PRODUCT($B$11,LOOKUP($I$66,'Datos '!$D$69:$D$105,'Datos '!E69:E105)))</f>
        <v xml:space="preserve"> </v>
      </c>
      <c r="D11" s="299" t="str">
        <f>IF($B$11=0," ",PRODUCT($B$11,LOOKUP($I$66,'Datos '!$D$69:$D$105,'Datos '!F69:F105)))</f>
        <v xml:space="preserve"> </v>
      </c>
      <c r="E11" s="66" t="str">
        <f>IF($B$11=0," ",PRODUCT($B$11,LOOKUP($I$66,'Datos '!$D$69:$D$105,'Datos '!G69:G105)))</f>
        <v xml:space="preserve"> </v>
      </c>
      <c r="F11" s="66" t="str">
        <f>IF($B$11=0," ",PRODUCT($B$11,LOOKUP($I$66,'Datos '!$D$69:$D$105,'Datos '!H69:H105)))</f>
        <v xml:space="preserve"> </v>
      </c>
      <c r="G11" s="66" t="str">
        <f>IF($B$11=0," ",PRODUCT($B$11,LOOKUP($I$66,'Datos '!$D$69:$D$105,'Datos '!I69:I105)))</f>
        <v xml:space="preserve"> </v>
      </c>
      <c r="H11" s="66" t="str">
        <f>IF($B$11=0," ",PRODUCT($B$11,LOOKUP($I$66,'Datos '!$D$69:$D$105,'Datos '!J69:J105)))</f>
        <v xml:space="preserve"> </v>
      </c>
      <c r="I11" s="323"/>
      <c r="J11" s="324"/>
      <c r="K11" s="324"/>
      <c r="L11" s="324"/>
      <c r="M11" s="324"/>
      <c r="N11" s="324"/>
    </row>
    <row r="12" spans="1:14" ht="13" customHeight="1" x14ac:dyDescent="0.15">
      <c r="A12" s="603" t="s">
        <v>40</v>
      </c>
      <c r="B12" s="360"/>
      <c r="C12" s="270" t="str">
        <f>IF($B$12=0," ",PRODUCT($B$12,LOOKUP($J$66,'Datos '!$D$69:$D$105,'Datos '!E69:E105)))</f>
        <v xml:space="preserve"> </v>
      </c>
      <c r="D12" s="299" t="str">
        <f>IF($B$12=0," ",PRODUCT($B$12,LOOKUP($J$66,'Datos '!$D$69:$D$105,'Datos '!F69:F105)))</f>
        <v xml:space="preserve"> </v>
      </c>
      <c r="E12" s="66" t="str">
        <f>IF($B$12=0," ",PRODUCT($B$12,LOOKUP($J$66,'Datos '!$D$69:$D$105,'Datos '!G69:G105)))</f>
        <v xml:space="preserve"> </v>
      </c>
      <c r="F12" s="66" t="str">
        <f>IF($B$12=0," ",PRODUCT($B$12,LOOKUP($J$66,'Datos '!$D$69:$D$105,'Datos '!H69:H105)))</f>
        <v xml:space="preserve"> </v>
      </c>
      <c r="G12" s="66" t="str">
        <f>IF($B$12=0," ",PRODUCT($B$12,LOOKUP($J$66,'Datos '!$D$69:$D$105,'Datos '!I69:I105)))</f>
        <v xml:space="preserve"> </v>
      </c>
      <c r="H12" s="66" t="str">
        <f>IF($B$12=0," ",PRODUCT($B$12,LOOKUP($J$66,'Datos '!$D$69:$D$105,'Datos '!J69:J105)))</f>
        <v xml:space="preserve"> </v>
      </c>
      <c r="I12" s="323"/>
      <c r="J12" s="324"/>
      <c r="K12" s="324"/>
      <c r="L12" s="324"/>
      <c r="M12" s="324"/>
      <c r="N12" s="324"/>
    </row>
    <row r="13" spans="1:14" ht="13" customHeight="1" x14ac:dyDescent="0.15">
      <c r="A13" s="603" t="s">
        <v>40</v>
      </c>
      <c r="B13" s="360"/>
      <c r="C13" s="270" t="str">
        <f>IF($B$13=0," ",PRODUCT($B$13,LOOKUP($K$66,'Datos '!$D$69:$D$105,'Datos '!E69:E105)))</f>
        <v xml:space="preserve"> </v>
      </c>
      <c r="D13" s="299" t="str">
        <f>IF($B$13=0," ",PRODUCT($B$13,LOOKUP($K$66,'Datos '!$D$69:$D$105,'Datos '!F69:F105)))</f>
        <v xml:space="preserve"> </v>
      </c>
      <c r="E13" s="66" t="str">
        <f>IF($B$13=0," ",PRODUCT($B$13,LOOKUP($K$66,'Datos '!$D$69:$D$105,'Datos '!G69:G105)))</f>
        <v xml:space="preserve"> </v>
      </c>
      <c r="F13" s="66" t="str">
        <f>IF($B$13=0," ",PRODUCT($B$13,LOOKUP($K$66,'Datos '!$D$69:$D$105,'Datos '!H69:H105)))</f>
        <v xml:space="preserve"> </v>
      </c>
      <c r="G13" s="66" t="str">
        <f>IF($B$13=0," ",PRODUCT($B$13,LOOKUP($K$66,'Datos '!$D$69:$D$105,'Datos '!I69:I105)))</f>
        <v xml:space="preserve"> </v>
      </c>
      <c r="H13" s="66" t="str">
        <f>IF($B$13=0," ",PRODUCT($B$13,LOOKUP($K$66,'Datos '!$D$69:$D$105,'Datos '!J69:J105)))</f>
        <v xml:space="preserve"> </v>
      </c>
      <c r="I13" s="323"/>
      <c r="J13" s="324"/>
      <c r="K13" s="324"/>
      <c r="L13" s="324"/>
      <c r="M13" s="324"/>
      <c r="N13" s="324"/>
    </row>
    <row r="14" spans="1:14" ht="13" customHeight="1" x14ac:dyDescent="0.15">
      <c r="A14" s="603" t="s">
        <v>40</v>
      </c>
      <c r="B14" s="360"/>
      <c r="C14" s="270" t="str">
        <f>IF($B$14=0," ",PRODUCT($B$14,LOOKUP($L$66,'Datos '!$D$69:$D$105,'Datos '!E69:E105)))</f>
        <v xml:space="preserve"> </v>
      </c>
      <c r="D14" s="299" t="str">
        <f>IF($B$14=0," ",PRODUCT($B$14,LOOKUP($L$66,'Datos '!$D$69:$D$105,'Datos '!F69:F105)))</f>
        <v xml:space="preserve"> </v>
      </c>
      <c r="E14" s="66" t="str">
        <f>IF($B$14=0," ",PRODUCT($B$14,LOOKUP($L$66,'Datos '!$D$69:$D$105,'Datos '!G69:G105)))</f>
        <v xml:space="preserve"> </v>
      </c>
      <c r="F14" s="66" t="str">
        <f>IF($B$14=0," ",PRODUCT($B$14,LOOKUP($L$66,'Datos '!$D$69:$D$105,'Datos '!H69:H105)))</f>
        <v xml:space="preserve"> </v>
      </c>
      <c r="G14" s="66" t="str">
        <f>IF($B$14=0," ",PRODUCT($B$14,LOOKUP($L$66,'Datos '!$D$69:$D$105,'Datos '!I69:I105)))</f>
        <v xml:space="preserve"> </v>
      </c>
      <c r="H14" s="66" t="str">
        <f>IF($B$14=0," ",PRODUCT($B$14,LOOKUP($L$66,'Datos '!$D$69:$D$105,'Datos '!J69:J105)))</f>
        <v xml:space="preserve"> </v>
      </c>
      <c r="I14" s="323"/>
      <c r="J14" s="324"/>
      <c r="K14" s="324"/>
      <c r="L14" s="324"/>
      <c r="M14" s="324"/>
      <c r="N14" s="324"/>
    </row>
    <row r="15" spans="1:14" ht="13" customHeight="1" x14ac:dyDescent="0.15">
      <c r="A15" s="603" t="s">
        <v>40</v>
      </c>
      <c r="B15" s="360"/>
      <c r="C15" s="270" t="str">
        <f>IF($B$15=0," ",PRODUCT($B$15,LOOKUP($M$66,'Datos '!$D$69:$D$105,'Datos '!E69:E105)))</f>
        <v xml:space="preserve"> </v>
      </c>
      <c r="D15" s="299" t="str">
        <f>IF($B$15=0," ",PRODUCT($B$15,LOOKUP($M$66,'Datos '!$D$69:$D$105,'Datos '!F69:F105)))</f>
        <v xml:space="preserve"> </v>
      </c>
      <c r="E15" s="66" t="str">
        <f>IF($B$15=0," ",PRODUCT($B$15,LOOKUP($M$66,'Datos '!$D$69:$D$105,'Datos '!G69:G105)))</f>
        <v xml:space="preserve"> </v>
      </c>
      <c r="F15" s="66" t="str">
        <f>IF($B$15=0," ",PRODUCT($B$15,LOOKUP($M$66,'Datos '!$D$69:$D$105,'Datos '!H69:H105)))</f>
        <v xml:space="preserve"> </v>
      </c>
      <c r="G15" s="66" t="str">
        <f>IF($B$15=0," ",PRODUCT($B$15,LOOKUP($M$66,'Datos '!$D$69:$D$105,'Datos '!I69:I105)))</f>
        <v xml:space="preserve"> </v>
      </c>
      <c r="H15" s="66" t="str">
        <f>IF($B$15=0," ",PRODUCT($B$15,LOOKUP($M$66,'Datos '!$D$69:$D$105,'Datos '!J69:J105)))</f>
        <v xml:space="preserve"> </v>
      </c>
      <c r="I15" s="323"/>
      <c r="J15" s="324"/>
      <c r="K15" s="324"/>
      <c r="L15" s="324"/>
      <c r="M15" s="324"/>
      <c r="N15" s="324"/>
    </row>
    <row r="16" spans="1:14" ht="13" customHeight="1" x14ac:dyDescent="0.15">
      <c r="A16" s="603" t="s">
        <v>40</v>
      </c>
      <c r="B16" s="360"/>
      <c r="C16" s="270" t="str">
        <f>IF($B$16=0," ",PRODUCT($B$16,LOOKUP($N$66,'Datos '!$D$69:$D$105,'Datos '!E69:E105)))</f>
        <v xml:space="preserve"> </v>
      </c>
      <c r="D16" s="299" t="str">
        <f>IF($B$16=0," ",PRODUCT($B$16,LOOKUP($N$66,'Datos '!$D$69:$D$105,'Datos '!F69:F105)))</f>
        <v xml:space="preserve"> </v>
      </c>
      <c r="E16" s="66" t="str">
        <f>IF($B$16=0," ",PRODUCT($B$16,LOOKUP($N$66,'Datos '!$D$69:$D$105,'Datos '!G69:G105)))</f>
        <v xml:space="preserve"> </v>
      </c>
      <c r="F16" s="66" t="str">
        <f>IF($B$16=0," ",PRODUCT($B$16,LOOKUP($N$66,'Datos '!$D$69:$D$105,'Datos '!H69:H105)))</f>
        <v xml:space="preserve"> </v>
      </c>
      <c r="G16" s="66" t="str">
        <f>IF($B$16=0," ",PRODUCT($B$16,LOOKUP($N$66,'Datos '!$D$69:$D$105,'Datos '!I69:I105)))</f>
        <v xml:space="preserve"> </v>
      </c>
      <c r="H16" s="66" t="str">
        <f>IF($B$16=0," ",PRODUCT($B$16,LOOKUP($N$66,'Datos '!$D$69:$D$105,'Datos '!J69:J105)))</f>
        <v xml:space="preserve"> </v>
      </c>
      <c r="I16" s="323"/>
      <c r="J16" s="324"/>
      <c r="K16" s="324"/>
      <c r="L16" s="324"/>
      <c r="M16" s="324"/>
      <c r="N16" s="324"/>
    </row>
    <row r="17" spans="1:17" ht="13" customHeight="1" x14ac:dyDescent="0.15">
      <c r="A17" s="603" t="s">
        <v>40</v>
      </c>
      <c r="B17" s="360"/>
      <c r="C17" s="270" t="str">
        <f>IF($B$17=0," ",PRODUCT($B$17,LOOKUP($O$66,'Datos '!$D$69:$D$105,'Datos '!E69:E105)))</f>
        <v xml:space="preserve"> </v>
      </c>
      <c r="D17" s="299" t="str">
        <f>IF($B$17=0," ",PRODUCT($B$17,LOOKUP($O$66,'Datos '!$D$69:$D$105,'Datos '!F69:F105)))</f>
        <v xml:space="preserve"> </v>
      </c>
      <c r="E17" s="66" t="str">
        <f>IF($B$17=0," ",PRODUCT($B$17,LOOKUP($O$66,'Datos '!$D$69:$D$105,'Datos '!G69:G105)))</f>
        <v xml:space="preserve"> </v>
      </c>
      <c r="F17" s="66" t="str">
        <f>IF($B$17=0," ",PRODUCT($B$17,LOOKUP($O$66,'Datos '!$D$69:$D$105,'Datos '!H69:H105)))</f>
        <v xml:space="preserve"> </v>
      </c>
      <c r="G17" s="66" t="str">
        <f>IF($B$17=0," ",PRODUCT($B$17,LOOKUP($O$66,'Datos '!$D$69:$D$105,'Datos '!I69:I105)))</f>
        <v xml:space="preserve"> </v>
      </c>
      <c r="H17" s="66" t="str">
        <f>IF($B$17=0," ",PRODUCT($B$17,LOOKUP($O$66,'Datos '!$D$69:$D$105,'Datos '!J69:J105)))</f>
        <v xml:space="preserve"> </v>
      </c>
      <c r="I17" s="323"/>
      <c r="J17" s="324"/>
      <c r="K17" s="324"/>
      <c r="L17" s="324"/>
      <c r="M17" s="324"/>
      <c r="N17" s="324"/>
    </row>
    <row r="18" spans="1:17" ht="13" customHeight="1" x14ac:dyDescent="0.15">
      <c r="A18" s="603" t="s">
        <v>40</v>
      </c>
      <c r="B18" s="360"/>
      <c r="C18" s="270" t="str">
        <f>IF($B$18=0," ",PRODUCT($B$18,LOOKUP($P$66,'Datos '!$D$69:$D$105,'Datos '!E69:E105)))</f>
        <v xml:space="preserve"> </v>
      </c>
      <c r="D18" s="299" t="str">
        <f>IF($B$18=0," ",PRODUCT($B$18,LOOKUP($P$66,'Datos '!$D$69:$D$105,'Datos '!F69:F105)))</f>
        <v xml:space="preserve"> </v>
      </c>
      <c r="E18" s="66" t="str">
        <f>IF($B$18=0," ",PRODUCT($B$18,LOOKUP($P$66,'Datos '!$D$69:$D$105,'Datos '!G69:G105)))</f>
        <v xml:space="preserve"> </v>
      </c>
      <c r="F18" s="66" t="str">
        <f>IF($B$18=0," ",PRODUCT($B$18,LOOKUP($P$66,'Datos '!$D$69:$D$105,'Datos '!H69:H105)))</f>
        <v xml:space="preserve"> </v>
      </c>
      <c r="G18" s="66" t="str">
        <f>IF($B$18=0," ",PRODUCT($B$18,LOOKUP($P$66,'Datos '!$D$69:$D$105,'Datos '!I69:I105)))</f>
        <v xml:space="preserve"> </v>
      </c>
      <c r="H18" s="66" t="str">
        <f>IF($B$18=0," ",PRODUCT($B$18,LOOKUP($P$66,'Datos '!$D$69:$D$105,'Datos '!J69:J105)))</f>
        <v xml:space="preserve"> </v>
      </c>
      <c r="I18" s="323"/>
      <c r="J18" s="325"/>
      <c r="K18" s="325"/>
      <c r="L18" s="325"/>
      <c r="M18" s="324"/>
      <c r="N18" s="324"/>
    </row>
    <row r="19" spans="1:17" ht="13" customHeight="1" x14ac:dyDescent="0.15">
      <c r="A19" s="603" t="s">
        <v>40</v>
      </c>
      <c r="B19" s="360"/>
      <c r="C19" s="270" t="str">
        <f>IF($B$19=0," ",PRODUCT($B$19,LOOKUP($Q$66,'Datos '!$D$69:$D$105,'Datos '!E69:E105)))</f>
        <v xml:space="preserve"> </v>
      </c>
      <c r="D19" s="299" t="str">
        <f>IF($B$19=0," ",PRODUCT($B$19,LOOKUP($Q$66,'Datos '!$D$69:$D$105,'Datos '!F69:F105)))</f>
        <v xml:space="preserve"> </v>
      </c>
      <c r="E19" s="66" t="str">
        <f>IF($B$19=0," ",PRODUCT($B$19,LOOKUP($Q$66,'Datos '!$D$69:$D$105,'Datos '!G69:G105)))</f>
        <v xml:space="preserve"> </v>
      </c>
      <c r="F19" s="66" t="str">
        <f>IF($B$19=0," ",PRODUCT($B$19,LOOKUP($Q$66,'Datos '!$D$69:$D$105,'Datos '!H69:H105)))</f>
        <v xml:space="preserve"> </v>
      </c>
      <c r="G19" s="66" t="str">
        <f>IF($B$19=0," ",PRODUCT($B$19,LOOKUP($Q$66,'Datos '!$D$69:$D$105,'Datos '!I69:I105)))</f>
        <v xml:space="preserve"> </v>
      </c>
      <c r="H19" s="66" t="str">
        <f>IF($B$19=0," ",PRODUCT($B$19,LOOKUP($Q$66,'Datos '!$D$69:$D$105,'Datos '!J69:J105)))</f>
        <v xml:space="preserve"> </v>
      </c>
      <c r="I19" s="323"/>
      <c r="J19" s="326"/>
      <c r="K19" s="327"/>
      <c r="L19" s="327"/>
      <c r="M19" s="327"/>
      <c r="N19" s="325"/>
      <c r="O19" s="304"/>
    </row>
    <row r="20" spans="1:17" ht="12.75" customHeight="1" x14ac:dyDescent="0.15">
      <c r="A20" s="317"/>
      <c r="B20" s="67"/>
      <c r="C20" s="68"/>
      <c r="D20" s="69"/>
      <c r="E20" s="307"/>
      <c r="F20" s="307"/>
      <c r="G20" s="307"/>
      <c r="H20" s="307"/>
      <c r="I20" s="323"/>
      <c r="J20" s="326"/>
      <c r="K20" s="327"/>
      <c r="L20" s="327"/>
      <c r="M20" s="327"/>
      <c r="N20" s="325"/>
      <c r="O20" s="304"/>
    </row>
    <row r="21" spans="1:17" ht="12.75" customHeight="1" x14ac:dyDescent="0.15">
      <c r="A21" s="309"/>
      <c r="B21" s="314"/>
      <c r="C21" s="315"/>
      <c r="D21" s="316"/>
      <c r="E21" s="318"/>
      <c r="F21" s="318"/>
      <c r="G21" s="318"/>
      <c r="H21" s="318"/>
      <c r="I21" s="323"/>
      <c r="J21" s="326"/>
      <c r="K21" s="327"/>
      <c r="L21" s="327"/>
      <c r="M21" s="327"/>
      <c r="N21" s="325"/>
      <c r="O21" s="304"/>
    </row>
    <row r="22" spans="1:17" ht="16" customHeight="1" x14ac:dyDescent="0.2">
      <c r="A22" s="844" t="s">
        <v>41</v>
      </c>
      <c r="B22" s="845"/>
      <c r="C22" s="70">
        <f t="shared" ref="C22:H22" si="0">SUM(C5:C19)</f>
        <v>0</v>
      </c>
      <c r="D22" s="71">
        <f t="shared" si="0"/>
        <v>0</v>
      </c>
      <c r="E22" s="72">
        <f t="shared" si="0"/>
        <v>0</v>
      </c>
      <c r="F22" s="73">
        <f t="shared" si="0"/>
        <v>0</v>
      </c>
      <c r="G22" s="73">
        <f t="shared" si="0"/>
        <v>0</v>
      </c>
      <c r="H22" s="73">
        <f t="shared" si="0"/>
        <v>0</v>
      </c>
      <c r="I22" s="323"/>
      <c r="J22" s="324"/>
      <c r="K22" s="325"/>
      <c r="L22" s="325"/>
      <c r="M22" s="327"/>
      <c r="N22" s="327"/>
      <c r="O22" s="304"/>
    </row>
    <row r="23" spans="1:17" ht="13" customHeight="1" x14ac:dyDescent="0.15">
      <c r="A23" s="74"/>
      <c r="B23" s="74"/>
      <c r="C23" s="74"/>
      <c r="D23" s="75"/>
      <c r="E23" s="76">
        <v>0.25</v>
      </c>
      <c r="F23" s="76">
        <v>0.35</v>
      </c>
      <c r="G23" s="76">
        <v>0.42</v>
      </c>
      <c r="H23" s="77">
        <v>0.5</v>
      </c>
      <c r="I23" s="328"/>
      <c r="J23" s="324"/>
      <c r="K23" s="324"/>
      <c r="L23" s="324"/>
      <c r="M23" s="324"/>
      <c r="N23" s="324"/>
    </row>
    <row r="24" spans="1:17" ht="17.75" customHeight="1" x14ac:dyDescent="0.2">
      <c r="A24" s="59"/>
      <c r="B24" s="59"/>
      <c r="C24" s="59"/>
      <c r="D24" s="78" t="s">
        <v>42</v>
      </c>
      <c r="E24" s="79">
        <f>$D$22-E22</f>
        <v>0</v>
      </c>
      <c r="F24" s="79">
        <f>$D$22-F22</f>
        <v>0</v>
      </c>
      <c r="G24" s="79">
        <f>$D$22-G22</f>
        <v>0</v>
      </c>
      <c r="H24" s="79">
        <f>$D$22-H22</f>
        <v>0</v>
      </c>
      <c r="I24" s="272"/>
    </row>
    <row r="29" spans="1:17" ht="13.5" hidden="1" customHeight="1" x14ac:dyDescent="0.15">
      <c r="C29" s="329">
        <f>IF($A$5='Datos '!$C69,'Datos '!$D69,'Datos '!$D$68)</f>
        <v>1</v>
      </c>
      <c r="D29" s="329">
        <f>IF($A$6='Datos '!$C69,'Datos '!$D69,'Datos '!$D$68)</f>
        <v>1</v>
      </c>
      <c r="E29" s="329">
        <f>IF($A$7='Datos '!$C69,'Datos '!$D69,'Datos '!$D$68)</f>
        <v>1</v>
      </c>
      <c r="F29" s="329">
        <f>IF($A$8='Datos '!$C69,'Datos '!$D69,'Datos '!$D$68)</f>
        <v>1</v>
      </c>
      <c r="G29" s="329">
        <f>IF($A$9='Datos '!$C69,'Datos '!$D69,'Datos '!$D$68)</f>
        <v>1</v>
      </c>
      <c r="H29" s="329">
        <f>IF($A$10='Datos '!$C69,'Datos '!$D69,'Datos '!$D$68)</f>
        <v>1</v>
      </c>
      <c r="I29" s="329">
        <f>IF($A$11='Datos '!$C69,'Datos '!$D69,'Datos '!$D$68)</f>
        <v>1</v>
      </c>
      <c r="J29" s="329">
        <f>IF($A$12='Datos '!$C69,'Datos '!$D69,'Datos '!$D$68)</f>
        <v>1</v>
      </c>
      <c r="K29" s="329">
        <f>IF($A$13='Datos '!$C69,'Datos '!$D69,'Datos '!$D$68)</f>
        <v>1</v>
      </c>
      <c r="L29" s="329">
        <f>IF($A$14='Datos '!$C69,'Datos '!$D69,'Datos '!$D$68)</f>
        <v>1</v>
      </c>
      <c r="M29" s="329">
        <f>IF($A$15='Datos '!$C69,'Datos '!$D69,'Datos '!$D$68)</f>
        <v>1</v>
      </c>
      <c r="N29" s="329">
        <f>IF($A$16='Datos '!$C69,'Datos '!$D69,'Datos '!$D$68)</f>
        <v>1</v>
      </c>
      <c r="O29" s="329">
        <f>IF($A$17='Datos '!$C69,'Datos '!$D69,'Datos '!$D$68)</f>
        <v>1</v>
      </c>
      <c r="P29" s="329">
        <f>IF($A$18='Datos '!$C69,'Datos '!$D69,'Datos '!$D$68)</f>
        <v>1</v>
      </c>
      <c r="Q29" s="329">
        <f>IF($A$19='Datos '!$C69,'Datos '!$D69,'Datos '!$D$68)</f>
        <v>1</v>
      </c>
    </row>
    <row r="30" spans="1:17" ht="13.5" hidden="1" customHeight="1" x14ac:dyDescent="0.15">
      <c r="C30" s="329" t="str">
        <f>IF($A$5='Datos '!$C70,'Datos '!$D70,'Datos '!$D$68)</f>
        <v>0</v>
      </c>
      <c r="D30" s="329" t="str">
        <f>IF($A$6='Datos '!$C70,'Datos '!$D70,'Datos '!$D$68)</f>
        <v>0</v>
      </c>
      <c r="E30" s="329" t="str">
        <f>IF($A$7='Datos '!$C70,'Datos '!$D70,'Datos '!$D$68)</f>
        <v>0</v>
      </c>
      <c r="F30" s="329" t="str">
        <f>IF($A$8='Datos '!$C70,'Datos '!$D70,'Datos '!$D$68)</f>
        <v>0</v>
      </c>
      <c r="G30" s="329" t="str">
        <f>IF($A$9='Datos '!$C70,'Datos '!$D70,'Datos '!$D$68)</f>
        <v>0</v>
      </c>
      <c r="H30" s="329" t="str">
        <f>IF($A$10='Datos '!$C70,'Datos '!$D70,'Datos '!$D$68)</f>
        <v>0</v>
      </c>
      <c r="I30" s="329" t="str">
        <f>IF($A$11='Datos '!$C70,'Datos '!$D70,'Datos '!$D$68)</f>
        <v>0</v>
      </c>
      <c r="J30" s="329" t="str">
        <f>IF($A$12='Datos '!$C70,'Datos '!$D70,'Datos '!$D$68)</f>
        <v>0</v>
      </c>
      <c r="K30" s="329" t="str">
        <f>IF($A$13='Datos '!$C70,'Datos '!$D70,'Datos '!$D$68)</f>
        <v>0</v>
      </c>
      <c r="L30" s="329" t="str">
        <f>IF($A$14='Datos '!$C70,'Datos '!$D70,'Datos '!$D$68)</f>
        <v>0</v>
      </c>
      <c r="M30" s="329" t="str">
        <f>IF($A$15='Datos '!$C70,'Datos '!$D70,'Datos '!$D$68)</f>
        <v>0</v>
      </c>
      <c r="N30" s="329" t="str">
        <f>IF($A$16='Datos '!$C70,'Datos '!$D70,'Datos '!$D$68)</f>
        <v>0</v>
      </c>
      <c r="O30" s="329" t="str">
        <f>IF($A$17='Datos '!$C70,'Datos '!$D70,'Datos '!$D$68)</f>
        <v>0</v>
      </c>
      <c r="P30" s="329" t="str">
        <f>IF($A$18='Datos '!$C70,'Datos '!$D70,'Datos '!$D$68)</f>
        <v>0</v>
      </c>
      <c r="Q30" s="329" t="str">
        <f>IF($A$19='Datos '!$C70,'Datos '!$D70,'Datos '!$D$68)</f>
        <v>0</v>
      </c>
    </row>
    <row r="31" spans="1:17" ht="13.5" hidden="1" customHeight="1" x14ac:dyDescent="0.15">
      <c r="C31" s="329" t="str">
        <f>IF($A$5='Datos '!$C71,'Datos '!$D71,'Datos '!$D$68)</f>
        <v>0</v>
      </c>
      <c r="D31" s="329" t="str">
        <f>IF($A$6='Datos '!$C71,'Datos '!$D71,'Datos '!$D$68)</f>
        <v>0</v>
      </c>
      <c r="E31" s="329" t="str">
        <f>IF($A$7='Datos '!$C71,'Datos '!$D71,'Datos '!$D$68)</f>
        <v>0</v>
      </c>
      <c r="F31" s="329" t="str">
        <f>IF($A$8='Datos '!$C71,'Datos '!$D71,'Datos '!$D$68)</f>
        <v>0</v>
      </c>
      <c r="G31" s="329" t="str">
        <f>IF($A$9='Datos '!$C71,'Datos '!$D71,'Datos '!$D$68)</f>
        <v>0</v>
      </c>
      <c r="H31" s="329" t="str">
        <f>IF($A$10='Datos '!$C71,'Datos '!$D71,'Datos '!$D$68)</f>
        <v>0</v>
      </c>
      <c r="I31" s="329" t="str">
        <f>IF($A$11='Datos '!$C71,'Datos '!$D71,'Datos '!$D$68)</f>
        <v>0</v>
      </c>
      <c r="J31" s="329" t="str">
        <f>IF($A$12='Datos '!$C71,'Datos '!$D71,'Datos '!$D$68)</f>
        <v>0</v>
      </c>
      <c r="K31" s="329" t="str">
        <f>IF($A$13='Datos '!$C71,'Datos '!$D71,'Datos '!$D$68)</f>
        <v>0</v>
      </c>
      <c r="L31" s="329" t="str">
        <f>IF($A$14='Datos '!$C71,'Datos '!$D71,'Datos '!$D$68)</f>
        <v>0</v>
      </c>
      <c r="M31" s="329" t="str">
        <f>IF($A$15='Datos '!$C71,'Datos '!$D71,'Datos '!$D$68)</f>
        <v>0</v>
      </c>
      <c r="N31" s="329" t="str">
        <f>IF($A$16='Datos '!$C71,'Datos '!$D71,'Datos '!$D$68)</f>
        <v>0</v>
      </c>
      <c r="O31" s="329" t="str">
        <f>IF($A$17='Datos '!$C71,'Datos '!$D71,'Datos '!$D$68)</f>
        <v>0</v>
      </c>
      <c r="P31" s="329" t="str">
        <f>IF($A$18='Datos '!$C71,'Datos '!$D71,'Datos '!$D$68)</f>
        <v>0</v>
      </c>
      <c r="Q31" s="329" t="str">
        <f>IF($A$19='Datos '!$C71,'Datos '!$D71,'Datos '!$D$68)</f>
        <v>0</v>
      </c>
    </row>
    <row r="32" spans="1:17" ht="13.5" hidden="1" customHeight="1" x14ac:dyDescent="0.15">
      <c r="C32" s="329" t="str">
        <f>IF($A$5='Datos '!$C72,'Datos '!$D72,'Datos '!$D$68)</f>
        <v>0</v>
      </c>
      <c r="D32" s="329" t="str">
        <f>IF($A$6='Datos '!$C72,'Datos '!$D72,'Datos '!$D$68)</f>
        <v>0</v>
      </c>
      <c r="E32" s="329" t="str">
        <f>IF($A$7='Datos '!$C72,'Datos '!$D72,'Datos '!$D$68)</f>
        <v>0</v>
      </c>
      <c r="F32" s="329" t="str">
        <f>IF($A$8='Datos '!$C72,'Datos '!$D72,'Datos '!$D$68)</f>
        <v>0</v>
      </c>
      <c r="G32" s="329" t="str">
        <f>IF($A$9='Datos '!$C72,'Datos '!$D72,'Datos '!$D$68)</f>
        <v>0</v>
      </c>
      <c r="H32" s="329" t="str">
        <f>IF($A$10='Datos '!$C72,'Datos '!$D72,'Datos '!$D$68)</f>
        <v>0</v>
      </c>
      <c r="I32" s="329" t="str">
        <f>IF($A$11='Datos '!$C72,'Datos '!$D72,'Datos '!$D$68)</f>
        <v>0</v>
      </c>
      <c r="J32" s="329" t="str">
        <f>IF($A$12='Datos '!$C72,'Datos '!$D72,'Datos '!$D$68)</f>
        <v>0</v>
      </c>
      <c r="K32" s="329" t="str">
        <f>IF($A$13='Datos '!$C72,'Datos '!$D72,'Datos '!$D$68)</f>
        <v>0</v>
      </c>
      <c r="L32" s="329" t="str">
        <f>IF($A$14='Datos '!$C72,'Datos '!$D72,'Datos '!$D$68)</f>
        <v>0</v>
      </c>
      <c r="M32" s="329" t="str">
        <f>IF($A$15='Datos '!$C72,'Datos '!$D72,'Datos '!$D$68)</f>
        <v>0</v>
      </c>
      <c r="N32" s="329" t="str">
        <f>IF($A$16='Datos '!$C72,'Datos '!$D72,'Datos '!$D$68)</f>
        <v>0</v>
      </c>
      <c r="O32" s="329" t="str">
        <f>IF($A$17='Datos '!$C72,'Datos '!$D72,'Datos '!$D$68)</f>
        <v>0</v>
      </c>
      <c r="P32" s="329" t="str">
        <f>IF($A$18='Datos '!$C72,'Datos '!$D72,'Datos '!$D$68)</f>
        <v>0</v>
      </c>
      <c r="Q32" s="329" t="str">
        <f>IF($A$19='Datos '!$C72,'Datos '!$D72,'Datos '!$D$68)</f>
        <v>0</v>
      </c>
    </row>
    <row r="33" spans="3:17" ht="13.5" hidden="1" customHeight="1" x14ac:dyDescent="0.15">
      <c r="C33" s="329" t="str">
        <f>IF($A$5='Datos '!$C73,'Datos '!$D73,'Datos '!$D$68)</f>
        <v>0</v>
      </c>
      <c r="D33" s="329" t="str">
        <f>IF($A$6='Datos '!$C73,'Datos '!$D73,'Datos '!$D$68)</f>
        <v>0</v>
      </c>
      <c r="E33" s="329" t="str">
        <f>IF($A$7='Datos '!$C73,'Datos '!$D73,'Datos '!$D$68)</f>
        <v>0</v>
      </c>
      <c r="F33" s="329" t="str">
        <f>IF($A$8='Datos '!$C73,'Datos '!$D73,'Datos '!$D$68)</f>
        <v>0</v>
      </c>
      <c r="G33" s="329" t="str">
        <f>IF($A$9='Datos '!$C73,'Datos '!$D73,'Datos '!$D$68)</f>
        <v>0</v>
      </c>
      <c r="H33" s="329" t="str">
        <f>IF($A$10='Datos '!$C73,'Datos '!$D73,'Datos '!$D$68)</f>
        <v>0</v>
      </c>
      <c r="I33" s="329" t="str">
        <f>IF($A$11='Datos '!$C73,'Datos '!$D73,'Datos '!$D$68)</f>
        <v>0</v>
      </c>
      <c r="J33" s="329" t="str">
        <f>IF($A$12='Datos '!$C73,'Datos '!$D73,'Datos '!$D$68)</f>
        <v>0</v>
      </c>
      <c r="K33" s="329" t="str">
        <f>IF($A$13='Datos '!$C73,'Datos '!$D73,'Datos '!$D$68)</f>
        <v>0</v>
      </c>
      <c r="L33" s="329" t="str">
        <f>IF($A$14='Datos '!$C73,'Datos '!$D73,'Datos '!$D$68)</f>
        <v>0</v>
      </c>
      <c r="M33" s="329" t="str">
        <f>IF($A$15='Datos '!$C73,'Datos '!$D73,'Datos '!$D$68)</f>
        <v>0</v>
      </c>
      <c r="N33" s="329" t="str">
        <f>IF($A$16='Datos '!$C73,'Datos '!$D73,'Datos '!$D$68)</f>
        <v>0</v>
      </c>
      <c r="O33" s="329" t="str">
        <f>IF($A$17='Datos '!$C73,'Datos '!$D73,'Datos '!$D$68)</f>
        <v>0</v>
      </c>
      <c r="P33" s="329" t="str">
        <f>IF($A$18='Datos '!$C73,'Datos '!$D73,'Datos '!$D$68)</f>
        <v>0</v>
      </c>
      <c r="Q33" s="329" t="str">
        <f>IF($A$19='Datos '!$C73,'Datos '!$D73,'Datos '!$D$68)</f>
        <v>0</v>
      </c>
    </row>
    <row r="34" spans="3:17" ht="13.5" hidden="1" customHeight="1" x14ac:dyDescent="0.15">
      <c r="C34" s="329" t="str">
        <f>IF($A$5='Datos '!$C74,'Datos '!$D74,'Datos '!$D$68)</f>
        <v>0</v>
      </c>
      <c r="D34" s="329" t="str">
        <f>IF($A$6='Datos '!$C74,'Datos '!$D74,'Datos '!$D$68)</f>
        <v>0</v>
      </c>
      <c r="E34" s="329" t="str">
        <f>IF($A$7='Datos '!$C74,'Datos '!$D74,'Datos '!$D$68)</f>
        <v>0</v>
      </c>
      <c r="F34" s="329" t="str">
        <f>IF($A$8='Datos '!$C74,'Datos '!$D74,'Datos '!$D$68)</f>
        <v>0</v>
      </c>
      <c r="G34" s="329" t="str">
        <f>IF($A$9='Datos '!$C74,'Datos '!$D74,'Datos '!$D$68)</f>
        <v>0</v>
      </c>
      <c r="H34" s="329" t="str">
        <f>IF($A$10='Datos '!$C74,'Datos '!$D74,'Datos '!$D$68)</f>
        <v>0</v>
      </c>
      <c r="I34" s="329" t="str">
        <f>IF($A$11='Datos '!$C74,'Datos '!$D74,'Datos '!$D$68)</f>
        <v>0</v>
      </c>
      <c r="J34" s="329" t="str">
        <f>IF($A$12='Datos '!$C74,'Datos '!$D74,'Datos '!$D$68)</f>
        <v>0</v>
      </c>
      <c r="K34" s="329" t="str">
        <f>IF($A$13='Datos '!$C74,'Datos '!$D74,'Datos '!$D$68)</f>
        <v>0</v>
      </c>
      <c r="L34" s="329" t="str">
        <f>IF($A$14='Datos '!$C74,'Datos '!$D74,'Datos '!$D$68)</f>
        <v>0</v>
      </c>
      <c r="M34" s="329" t="str">
        <f>IF($A$15='Datos '!$C74,'Datos '!$D74,'Datos '!$D$68)</f>
        <v>0</v>
      </c>
      <c r="N34" s="329" t="str">
        <f>IF($A$16='Datos '!$C74,'Datos '!$D74,'Datos '!$D$68)</f>
        <v>0</v>
      </c>
      <c r="O34" s="329" t="str">
        <f>IF($A$17='Datos '!$C74,'Datos '!$D74,'Datos '!$D$68)</f>
        <v>0</v>
      </c>
      <c r="P34" s="329" t="str">
        <f>IF($A$18='Datos '!$C74,'Datos '!$D74,'Datos '!$D$68)</f>
        <v>0</v>
      </c>
      <c r="Q34" s="329" t="str">
        <f>IF($A$19='Datos '!$C74,'Datos '!$D74,'Datos '!$D$68)</f>
        <v>0</v>
      </c>
    </row>
    <row r="35" spans="3:17" ht="13.5" hidden="1" customHeight="1" x14ac:dyDescent="0.15">
      <c r="C35" s="329" t="str">
        <f>IF($A$5='Datos '!$C75,'Datos '!$D75,'Datos '!$D$68)</f>
        <v>0</v>
      </c>
      <c r="D35" s="329" t="str">
        <f>IF($A$6='Datos '!$C75,'Datos '!$D75,'Datos '!$D$68)</f>
        <v>0</v>
      </c>
      <c r="E35" s="329" t="str">
        <f>IF($A$7='Datos '!$C75,'Datos '!$D75,'Datos '!$D$68)</f>
        <v>0</v>
      </c>
      <c r="F35" s="329" t="str">
        <f>IF($A$8='Datos '!$C75,'Datos '!$D75,'Datos '!$D$68)</f>
        <v>0</v>
      </c>
      <c r="G35" s="329" t="str">
        <f>IF($A$9='Datos '!$C75,'Datos '!$D75,'Datos '!$D$68)</f>
        <v>0</v>
      </c>
      <c r="H35" s="329" t="str">
        <f>IF($A$10='Datos '!$C75,'Datos '!$D75,'Datos '!$D$68)</f>
        <v>0</v>
      </c>
      <c r="I35" s="329" t="str">
        <f>IF($A$11='Datos '!$C75,'Datos '!$D75,'Datos '!$D$68)</f>
        <v>0</v>
      </c>
      <c r="J35" s="329" t="str">
        <f>IF($A$12='Datos '!$C75,'Datos '!$D75,'Datos '!$D$68)</f>
        <v>0</v>
      </c>
      <c r="K35" s="329" t="str">
        <f>IF($A$13='Datos '!$C75,'Datos '!$D75,'Datos '!$D$68)</f>
        <v>0</v>
      </c>
      <c r="L35" s="329" t="str">
        <f>IF($A$14='Datos '!$C75,'Datos '!$D75,'Datos '!$D$68)</f>
        <v>0</v>
      </c>
      <c r="M35" s="329" t="str">
        <f>IF($A$15='Datos '!$C75,'Datos '!$D75,'Datos '!$D$68)</f>
        <v>0</v>
      </c>
      <c r="N35" s="329" t="str">
        <f>IF($A$16='Datos '!$C75,'Datos '!$D75,'Datos '!$D$68)</f>
        <v>0</v>
      </c>
      <c r="O35" s="329" t="str">
        <f>IF($A$17='Datos '!$C75,'Datos '!$D75,'Datos '!$D$68)</f>
        <v>0</v>
      </c>
      <c r="P35" s="329" t="str">
        <f>IF($A$18='Datos '!$C75,'Datos '!$D75,'Datos '!$D$68)</f>
        <v>0</v>
      </c>
      <c r="Q35" s="329" t="str">
        <f>IF($A$19='Datos '!$C75,'Datos '!$D75,'Datos '!$D$68)</f>
        <v>0</v>
      </c>
    </row>
    <row r="36" spans="3:17" ht="13.5" hidden="1" customHeight="1" x14ac:dyDescent="0.15">
      <c r="C36" s="329" t="str">
        <f>IF($A$5='Datos '!$C76,'Datos '!$D76,'Datos '!$D$68)</f>
        <v>0</v>
      </c>
      <c r="D36" s="329" t="str">
        <f>IF($A$6='Datos '!$C76,'Datos '!$D76,'Datos '!$D$68)</f>
        <v>0</v>
      </c>
      <c r="E36" s="329" t="str">
        <f>IF($A$7='Datos '!$C76,'Datos '!$D76,'Datos '!$D$68)</f>
        <v>0</v>
      </c>
      <c r="F36" s="329" t="str">
        <f>IF($A$8='Datos '!$C76,'Datos '!$D76,'Datos '!$D$68)</f>
        <v>0</v>
      </c>
      <c r="G36" s="329" t="str">
        <f>IF($A$9='Datos '!$C76,'Datos '!$D76,'Datos '!$D$68)</f>
        <v>0</v>
      </c>
      <c r="H36" s="329" t="str">
        <f>IF($A$10='Datos '!$C76,'Datos '!$D76,'Datos '!$D$68)</f>
        <v>0</v>
      </c>
      <c r="I36" s="329" t="str">
        <f>IF($A$11='Datos '!$C76,'Datos '!$D76,'Datos '!$D$68)</f>
        <v>0</v>
      </c>
      <c r="J36" s="329" t="str">
        <f>IF($A$12='Datos '!$C76,'Datos '!$D76,'Datos '!$D$68)</f>
        <v>0</v>
      </c>
      <c r="K36" s="329" t="str">
        <f>IF($A$13='Datos '!$C76,'Datos '!$D76,'Datos '!$D$68)</f>
        <v>0</v>
      </c>
      <c r="L36" s="329" t="str">
        <f>IF($A$14='Datos '!$C76,'Datos '!$D76,'Datos '!$D$68)</f>
        <v>0</v>
      </c>
      <c r="M36" s="329" t="str">
        <f>IF($A$15='Datos '!$C76,'Datos '!$D76,'Datos '!$D$68)</f>
        <v>0</v>
      </c>
      <c r="N36" s="329" t="str">
        <f>IF($A$16='Datos '!$C76,'Datos '!$D76,'Datos '!$D$68)</f>
        <v>0</v>
      </c>
      <c r="O36" s="329" t="str">
        <f>IF($A$17='Datos '!$C76,'Datos '!$D76,'Datos '!$D$68)</f>
        <v>0</v>
      </c>
      <c r="P36" s="329" t="str">
        <f>IF($A$18='Datos '!$C76,'Datos '!$D76,'Datos '!$D$68)</f>
        <v>0</v>
      </c>
      <c r="Q36" s="329" t="str">
        <f>IF($A$19='Datos '!$C76,'Datos '!$D76,'Datos '!$D$68)</f>
        <v>0</v>
      </c>
    </row>
    <row r="37" spans="3:17" ht="13.5" hidden="1" customHeight="1" x14ac:dyDescent="0.15">
      <c r="C37" s="329" t="str">
        <f>IF($A$5='Datos '!$C77,'Datos '!$D77,'Datos '!$D$68)</f>
        <v>0</v>
      </c>
      <c r="D37" s="329" t="str">
        <f>IF($A$6='Datos '!$C77,'Datos '!$D77,'Datos '!$D$68)</f>
        <v>0</v>
      </c>
      <c r="E37" s="329" t="str">
        <f>IF($A$7='Datos '!$C77,'Datos '!$D77,'Datos '!$D$68)</f>
        <v>0</v>
      </c>
      <c r="F37" s="329" t="str">
        <f>IF($A$8='Datos '!$C77,'Datos '!$D77,'Datos '!$D$68)</f>
        <v>0</v>
      </c>
      <c r="G37" s="329" t="str">
        <f>IF($A$9='Datos '!$C77,'Datos '!$D77,'Datos '!$D$68)</f>
        <v>0</v>
      </c>
      <c r="H37" s="329" t="str">
        <f>IF($A$10='Datos '!$C77,'Datos '!$D77,'Datos '!$D$68)</f>
        <v>0</v>
      </c>
      <c r="I37" s="329" t="str">
        <f>IF($A$11='Datos '!$C77,'Datos '!$D77,'Datos '!$D$68)</f>
        <v>0</v>
      </c>
      <c r="J37" s="329" t="str">
        <f>IF($A$12='Datos '!$C77,'Datos '!$D77,'Datos '!$D$68)</f>
        <v>0</v>
      </c>
      <c r="K37" s="329" t="str">
        <f>IF($A$13='Datos '!$C77,'Datos '!$D77,'Datos '!$D$68)</f>
        <v>0</v>
      </c>
      <c r="L37" s="329" t="str">
        <f>IF($A$14='Datos '!$C77,'Datos '!$D77,'Datos '!$D$68)</f>
        <v>0</v>
      </c>
      <c r="M37" s="329" t="str">
        <f>IF($A$15='Datos '!$C77,'Datos '!$D77,'Datos '!$D$68)</f>
        <v>0</v>
      </c>
      <c r="N37" s="329" t="str">
        <f>IF($A$16='Datos '!$C77,'Datos '!$D77,'Datos '!$D$68)</f>
        <v>0</v>
      </c>
      <c r="O37" s="329" t="str">
        <f>IF($A$17='Datos '!$C77,'Datos '!$D77,'Datos '!$D$68)</f>
        <v>0</v>
      </c>
      <c r="P37" s="329" t="str">
        <f>IF($A$18='Datos '!$C77,'Datos '!$D77,'Datos '!$D$68)</f>
        <v>0</v>
      </c>
      <c r="Q37" s="329" t="str">
        <f>IF($A$19='Datos '!$C77,'Datos '!$D77,'Datos '!$D$68)</f>
        <v>0</v>
      </c>
    </row>
    <row r="38" spans="3:17" ht="13.5" hidden="1" customHeight="1" x14ac:dyDescent="0.15">
      <c r="C38" s="329" t="str">
        <f>IF($A$5='Datos '!$C78,'Datos '!$D78,'Datos '!$D$68)</f>
        <v>0</v>
      </c>
      <c r="D38" s="329" t="str">
        <f>IF($A$6='Datos '!$C78,'Datos '!$D78,'Datos '!$D$68)</f>
        <v>0</v>
      </c>
      <c r="E38" s="329" t="str">
        <f>IF($A$7='Datos '!$C78,'Datos '!$D78,'Datos '!$D$68)</f>
        <v>0</v>
      </c>
      <c r="F38" s="329" t="str">
        <f>IF($A$8='Datos '!$C78,'Datos '!$D78,'Datos '!$D$68)</f>
        <v>0</v>
      </c>
      <c r="G38" s="329" t="str">
        <f>IF($A$9='Datos '!$C78,'Datos '!$D78,'Datos '!$D$68)</f>
        <v>0</v>
      </c>
      <c r="H38" s="329" t="str">
        <f>IF($A$10='Datos '!$C78,'Datos '!$D78,'Datos '!$D$68)</f>
        <v>0</v>
      </c>
      <c r="I38" s="329" t="str">
        <f>IF($A$11='Datos '!$C78,'Datos '!$D78,'Datos '!$D$68)</f>
        <v>0</v>
      </c>
      <c r="J38" s="329" t="str">
        <f>IF($A$12='Datos '!$C78,'Datos '!$D78,'Datos '!$D$68)</f>
        <v>0</v>
      </c>
      <c r="K38" s="329" t="str">
        <f>IF($A$13='Datos '!$C78,'Datos '!$D78,'Datos '!$D$68)</f>
        <v>0</v>
      </c>
      <c r="L38" s="329" t="str">
        <f>IF($A$14='Datos '!$C78,'Datos '!$D78,'Datos '!$D$68)</f>
        <v>0</v>
      </c>
      <c r="M38" s="329" t="str">
        <f>IF($A$15='Datos '!$C78,'Datos '!$D78,'Datos '!$D$68)</f>
        <v>0</v>
      </c>
      <c r="N38" s="329" t="str">
        <f>IF($A$16='Datos '!$C78,'Datos '!$D78,'Datos '!$D$68)</f>
        <v>0</v>
      </c>
      <c r="O38" s="329" t="str">
        <f>IF($A$17='Datos '!$C78,'Datos '!$D78,'Datos '!$D$68)</f>
        <v>0</v>
      </c>
      <c r="P38" s="329" t="str">
        <f>IF($A$18='Datos '!$C78,'Datos '!$D78,'Datos '!$D$68)</f>
        <v>0</v>
      </c>
      <c r="Q38" s="329" t="str">
        <f>IF($A$19='Datos '!$C78,'Datos '!$D78,'Datos '!$D$68)</f>
        <v>0</v>
      </c>
    </row>
    <row r="39" spans="3:17" ht="13.5" hidden="1" customHeight="1" x14ac:dyDescent="0.15">
      <c r="C39" s="329" t="str">
        <f>IF($A$5='Datos '!$C79,'Datos '!$D79,'Datos '!$D$68)</f>
        <v>0</v>
      </c>
      <c r="D39" s="329" t="str">
        <f>IF($A$6='Datos '!$C79,'Datos '!$D79,'Datos '!$D$68)</f>
        <v>0</v>
      </c>
      <c r="E39" s="329" t="str">
        <f>IF($A$7='Datos '!$C79,'Datos '!$D79,'Datos '!$D$68)</f>
        <v>0</v>
      </c>
      <c r="F39" s="329" t="str">
        <f>IF($A$8='Datos '!$C79,'Datos '!$D79,'Datos '!$D$68)</f>
        <v>0</v>
      </c>
      <c r="G39" s="329" t="str">
        <f>IF($A$9='Datos '!$C79,'Datos '!$D79,'Datos '!$D$68)</f>
        <v>0</v>
      </c>
      <c r="H39" s="329" t="str">
        <f>IF($A$10='Datos '!$C79,'Datos '!$D79,'Datos '!$D$68)</f>
        <v>0</v>
      </c>
      <c r="I39" s="329" t="str">
        <f>IF($A$11='Datos '!$C79,'Datos '!$D79,'Datos '!$D$68)</f>
        <v>0</v>
      </c>
      <c r="J39" s="329" t="str">
        <f>IF($A$12='Datos '!$C79,'Datos '!$D79,'Datos '!$D$68)</f>
        <v>0</v>
      </c>
      <c r="K39" s="329" t="str">
        <f>IF($A$13='Datos '!$C79,'Datos '!$D79,'Datos '!$D$68)</f>
        <v>0</v>
      </c>
      <c r="L39" s="329" t="str">
        <f>IF($A$14='Datos '!$C79,'Datos '!$D79,'Datos '!$D$68)</f>
        <v>0</v>
      </c>
      <c r="M39" s="329" t="str">
        <f>IF($A$15='Datos '!$C79,'Datos '!$D79,'Datos '!$D$68)</f>
        <v>0</v>
      </c>
      <c r="N39" s="329" t="str">
        <f>IF($A$16='Datos '!$C79,'Datos '!$D79,'Datos '!$D$68)</f>
        <v>0</v>
      </c>
      <c r="O39" s="329" t="str">
        <f>IF($A$17='Datos '!$C79,'Datos '!$D79,'Datos '!$D$68)</f>
        <v>0</v>
      </c>
      <c r="P39" s="329" t="str">
        <f>IF($A$18='Datos '!$C79,'Datos '!$D79,'Datos '!$D$68)</f>
        <v>0</v>
      </c>
      <c r="Q39" s="329" t="str">
        <f>IF($A$19='Datos '!$C79,'Datos '!$D79,'Datos '!$D$68)</f>
        <v>0</v>
      </c>
    </row>
    <row r="40" spans="3:17" ht="13.5" hidden="1" customHeight="1" x14ac:dyDescent="0.15">
      <c r="C40" s="329" t="str">
        <f>IF($A$5='Datos '!$C80,'Datos '!$D80,'Datos '!$D$68)</f>
        <v>0</v>
      </c>
      <c r="D40" s="329" t="str">
        <f>IF($A$6='Datos '!$C80,'Datos '!$D80,'Datos '!$D$68)</f>
        <v>0</v>
      </c>
      <c r="E40" s="329" t="str">
        <f>IF($A$7='Datos '!$C80,'Datos '!$D80,'Datos '!$D$68)</f>
        <v>0</v>
      </c>
      <c r="F40" s="329" t="str">
        <f>IF($A$8='Datos '!$C80,'Datos '!$D80,'Datos '!$D$68)</f>
        <v>0</v>
      </c>
      <c r="G40" s="329" t="str">
        <f>IF($A$9='Datos '!$C80,'Datos '!$D80,'Datos '!$D$68)</f>
        <v>0</v>
      </c>
      <c r="H40" s="329" t="str">
        <f>IF($A$10='Datos '!$C80,'Datos '!$D80,'Datos '!$D$68)</f>
        <v>0</v>
      </c>
      <c r="I40" s="329" t="str">
        <f>IF($A$11='Datos '!$C80,'Datos '!$D80,'Datos '!$D$68)</f>
        <v>0</v>
      </c>
      <c r="J40" s="329" t="str">
        <f>IF($A$12='Datos '!$C80,'Datos '!$D80,'Datos '!$D$68)</f>
        <v>0</v>
      </c>
      <c r="K40" s="329" t="str">
        <f>IF($A$13='Datos '!$C80,'Datos '!$D80,'Datos '!$D$68)</f>
        <v>0</v>
      </c>
      <c r="L40" s="329" t="str">
        <f>IF($A$14='Datos '!$C80,'Datos '!$D80,'Datos '!$D$68)</f>
        <v>0</v>
      </c>
      <c r="M40" s="329" t="str">
        <f>IF($A$15='Datos '!$C80,'Datos '!$D80,'Datos '!$D$68)</f>
        <v>0</v>
      </c>
      <c r="N40" s="329" t="str">
        <f>IF($A$16='Datos '!$C80,'Datos '!$D80,'Datos '!$D$68)</f>
        <v>0</v>
      </c>
      <c r="O40" s="329" t="str">
        <f>IF($A$17='Datos '!$C80,'Datos '!$D80,'Datos '!$D$68)</f>
        <v>0</v>
      </c>
      <c r="P40" s="329" t="str">
        <f>IF($A$18='Datos '!$C80,'Datos '!$D80,'Datos '!$D$68)</f>
        <v>0</v>
      </c>
      <c r="Q40" s="329" t="str">
        <f>IF($A$19='Datos '!$C80,'Datos '!$D80,'Datos '!$D$68)</f>
        <v>0</v>
      </c>
    </row>
    <row r="41" spans="3:17" ht="13.5" hidden="1" customHeight="1" x14ac:dyDescent="0.15">
      <c r="C41" s="329" t="str">
        <f>IF($A$5='Datos '!$C81,'Datos '!$D81,'Datos '!$D$68)</f>
        <v>0</v>
      </c>
      <c r="D41" s="329" t="str">
        <f>IF($A$6='Datos '!$C81,'Datos '!$D81,'Datos '!$D$68)</f>
        <v>0</v>
      </c>
      <c r="E41" s="329" t="str">
        <f>IF($A$7='Datos '!$C81,'Datos '!$D81,'Datos '!$D$68)</f>
        <v>0</v>
      </c>
      <c r="F41" s="329" t="str">
        <f>IF($A$8='Datos '!$C81,'Datos '!$D81,'Datos '!$D$68)</f>
        <v>0</v>
      </c>
      <c r="G41" s="329" t="str">
        <f>IF($A$9='Datos '!$C81,'Datos '!$D81,'Datos '!$D$68)</f>
        <v>0</v>
      </c>
      <c r="H41" s="329" t="str">
        <f>IF($A$10='Datos '!$C81,'Datos '!$D81,'Datos '!$D$68)</f>
        <v>0</v>
      </c>
      <c r="I41" s="329" t="str">
        <f>IF($A$11='Datos '!$C81,'Datos '!$D81,'Datos '!$D$68)</f>
        <v>0</v>
      </c>
      <c r="J41" s="329" t="str">
        <f>IF($A$12='Datos '!$C81,'Datos '!$D81,'Datos '!$D$68)</f>
        <v>0</v>
      </c>
      <c r="K41" s="329" t="str">
        <f>IF($A$13='Datos '!$C81,'Datos '!$D81,'Datos '!$D$68)</f>
        <v>0</v>
      </c>
      <c r="L41" s="329" t="str">
        <f>IF($A$14='Datos '!$C81,'Datos '!$D81,'Datos '!$D$68)</f>
        <v>0</v>
      </c>
      <c r="M41" s="329" t="str">
        <f>IF($A$15='Datos '!$C81,'Datos '!$D81,'Datos '!$D$68)</f>
        <v>0</v>
      </c>
      <c r="N41" s="329" t="str">
        <f>IF($A$16='Datos '!$C81,'Datos '!$D81,'Datos '!$D$68)</f>
        <v>0</v>
      </c>
      <c r="O41" s="329" t="str">
        <f>IF($A$17='Datos '!$C81,'Datos '!$D81,'Datos '!$D$68)</f>
        <v>0</v>
      </c>
      <c r="P41" s="329" t="str">
        <f>IF($A$18='Datos '!$C81,'Datos '!$D81,'Datos '!$D$68)</f>
        <v>0</v>
      </c>
      <c r="Q41" s="329" t="str">
        <f>IF($A$19='Datos '!$C81,'Datos '!$D81,'Datos '!$D$68)</f>
        <v>0</v>
      </c>
    </row>
    <row r="42" spans="3:17" ht="13.5" hidden="1" customHeight="1" x14ac:dyDescent="0.15">
      <c r="C42" s="329" t="str">
        <f>IF($A$5='Datos '!$C82,'Datos '!$D82,'Datos '!$D$68)</f>
        <v>0</v>
      </c>
      <c r="D42" s="329" t="str">
        <f>IF($A$6='Datos '!$C82,'Datos '!$D82,'Datos '!$D$68)</f>
        <v>0</v>
      </c>
      <c r="E42" s="329" t="str">
        <f>IF($A$7='Datos '!$C82,'Datos '!$D82,'Datos '!$D$68)</f>
        <v>0</v>
      </c>
      <c r="F42" s="329" t="str">
        <f>IF($A$8='Datos '!$C82,'Datos '!$D82,'Datos '!$D$68)</f>
        <v>0</v>
      </c>
      <c r="G42" s="329" t="str">
        <f>IF($A$9='Datos '!$C82,'Datos '!$D82,'Datos '!$D$68)</f>
        <v>0</v>
      </c>
      <c r="H42" s="329" t="str">
        <f>IF($A$10='Datos '!$C82,'Datos '!$D82,'Datos '!$D$68)</f>
        <v>0</v>
      </c>
      <c r="I42" s="329" t="str">
        <f>IF($A$11='Datos '!$C82,'Datos '!$D82,'Datos '!$D$68)</f>
        <v>0</v>
      </c>
      <c r="J42" s="329" t="str">
        <f>IF($A$12='Datos '!$C82,'Datos '!$D82,'Datos '!$D$68)</f>
        <v>0</v>
      </c>
      <c r="K42" s="329" t="str">
        <f>IF($A$13='Datos '!$C82,'Datos '!$D82,'Datos '!$D$68)</f>
        <v>0</v>
      </c>
      <c r="L42" s="329" t="str">
        <f>IF($A$14='Datos '!$C82,'Datos '!$D82,'Datos '!$D$68)</f>
        <v>0</v>
      </c>
      <c r="M42" s="329" t="str">
        <f>IF($A$15='Datos '!$C82,'Datos '!$D82,'Datos '!$D$68)</f>
        <v>0</v>
      </c>
      <c r="N42" s="329" t="str">
        <f>IF($A$16='Datos '!$C82,'Datos '!$D82,'Datos '!$D$68)</f>
        <v>0</v>
      </c>
      <c r="O42" s="329" t="str">
        <f>IF($A$17='Datos '!$C82,'Datos '!$D82,'Datos '!$D$68)</f>
        <v>0</v>
      </c>
      <c r="P42" s="329" t="str">
        <f>IF($A$18='Datos '!$C82,'Datos '!$D82,'Datos '!$D$68)</f>
        <v>0</v>
      </c>
      <c r="Q42" s="329" t="str">
        <f>IF($A$19='Datos '!$C82,'Datos '!$D82,'Datos '!$D$68)</f>
        <v>0</v>
      </c>
    </row>
    <row r="43" spans="3:17" ht="13.5" hidden="1" customHeight="1" x14ac:dyDescent="0.15">
      <c r="C43" s="329" t="str">
        <f>IF($A$5='Datos '!$C83,'Datos '!$D83,'Datos '!$D$68)</f>
        <v>0</v>
      </c>
      <c r="D43" s="329" t="str">
        <f>IF($A$6='Datos '!$C83,'Datos '!$D83,'Datos '!$D$68)</f>
        <v>0</v>
      </c>
      <c r="E43" s="329" t="str">
        <f>IF($A$7='Datos '!$C83,'Datos '!$D83,'Datos '!$D$68)</f>
        <v>0</v>
      </c>
      <c r="F43" s="329" t="str">
        <f>IF($A$8='Datos '!$C83,'Datos '!$D83,'Datos '!$D$68)</f>
        <v>0</v>
      </c>
      <c r="G43" s="329" t="str">
        <f>IF($A$9='Datos '!$C83,'Datos '!$D83,'Datos '!$D$68)</f>
        <v>0</v>
      </c>
      <c r="H43" s="329" t="str">
        <f>IF($A$10='Datos '!$C83,'Datos '!$D83,'Datos '!$D$68)</f>
        <v>0</v>
      </c>
      <c r="I43" s="329" t="str">
        <f>IF($A$11='Datos '!$C83,'Datos '!$D83,'Datos '!$D$68)</f>
        <v>0</v>
      </c>
      <c r="J43" s="329" t="str">
        <f>IF($A$12='Datos '!$C83,'Datos '!$D83,'Datos '!$D$68)</f>
        <v>0</v>
      </c>
      <c r="K43" s="329" t="str">
        <f>IF($A$13='Datos '!$C83,'Datos '!$D83,'Datos '!$D$68)</f>
        <v>0</v>
      </c>
      <c r="L43" s="329" t="str">
        <f>IF($A$14='Datos '!$C83,'Datos '!$D83,'Datos '!$D$68)</f>
        <v>0</v>
      </c>
      <c r="M43" s="329" t="str">
        <f>IF($A$15='Datos '!$C83,'Datos '!$D83,'Datos '!$D$68)</f>
        <v>0</v>
      </c>
      <c r="N43" s="329" t="str">
        <f>IF($A$16='Datos '!$C83,'Datos '!$D83,'Datos '!$D$68)</f>
        <v>0</v>
      </c>
      <c r="O43" s="329" t="str">
        <f>IF($A$17='Datos '!$C83,'Datos '!$D83,'Datos '!$D$68)</f>
        <v>0</v>
      </c>
      <c r="P43" s="329" t="str">
        <f>IF($A$18='Datos '!$C83,'Datos '!$D83,'Datos '!$D$68)</f>
        <v>0</v>
      </c>
      <c r="Q43" s="329" t="str">
        <f>IF($A$19='Datos '!$C83,'Datos '!$D83,'Datos '!$D$68)</f>
        <v>0</v>
      </c>
    </row>
    <row r="44" spans="3:17" ht="13.5" hidden="1" customHeight="1" x14ac:dyDescent="0.15">
      <c r="C44" s="329" t="str">
        <f>IF($A$5='Datos '!$C84,'Datos '!$D84,'Datos '!$D$68)</f>
        <v>0</v>
      </c>
      <c r="D44" s="329" t="str">
        <f>IF($A$6='Datos '!$C84,'Datos '!$D84,'Datos '!$D$68)</f>
        <v>0</v>
      </c>
      <c r="E44" s="329" t="str">
        <f>IF($A$7='Datos '!$C84,'Datos '!$D84,'Datos '!$D$68)</f>
        <v>0</v>
      </c>
      <c r="F44" s="329" t="str">
        <f>IF($A$8='Datos '!$C84,'Datos '!$D84,'Datos '!$D$68)</f>
        <v>0</v>
      </c>
      <c r="G44" s="329" t="str">
        <f>IF($A$9='Datos '!$C84,'Datos '!$D84,'Datos '!$D$68)</f>
        <v>0</v>
      </c>
      <c r="H44" s="329" t="str">
        <f>IF($A$10='Datos '!$C84,'Datos '!$D84,'Datos '!$D$68)</f>
        <v>0</v>
      </c>
      <c r="I44" s="329" t="str">
        <f>IF($A$11='Datos '!$C84,'Datos '!$D84,'Datos '!$D$68)</f>
        <v>0</v>
      </c>
      <c r="J44" s="329" t="str">
        <f>IF($A$12='Datos '!$C84,'Datos '!$D84,'Datos '!$D$68)</f>
        <v>0</v>
      </c>
      <c r="K44" s="329" t="str">
        <f>IF($A$13='Datos '!$C84,'Datos '!$D84,'Datos '!$D$68)</f>
        <v>0</v>
      </c>
      <c r="L44" s="329" t="str">
        <f>IF($A$14='Datos '!$C84,'Datos '!$D84,'Datos '!$D$68)</f>
        <v>0</v>
      </c>
      <c r="M44" s="329" t="str">
        <f>IF($A$15='Datos '!$C84,'Datos '!$D84,'Datos '!$D$68)</f>
        <v>0</v>
      </c>
      <c r="N44" s="329" t="str">
        <f>IF($A$16='Datos '!$C84,'Datos '!$D84,'Datos '!$D$68)</f>
        <v>0</v>
      </c>
      <c r="O44" s="329" t="str">
        <f>IF($A$17='Datos '!$C84,'Datos '!$D84,'Datos '!$D$68)</f>
        <v>0</v>
      </c>
      <c r="P44" s="329" t="str">
        <f>IF($A$18='Datos '!$C84,'Datos '!$D84,'Datos '!$D$68)</f>
        <v>0</v>
      </c>
      <c r="Q44" s="329" t="str">
        <f>IF($A$19='Datos '!$C84,'Datos '!$D84,'Datos '!$D$68)</f>
        <v>0</v>
      </c>
    </row>
    <row r="45" spans="3:17" ht="13.5" hidden="1" customHeight="1" x14ac:dyDescent="0.15">
      <c r="C45" s="329" t="str">
        <f>IF($A$5='Datos '!$C85,'Datos '!$D85,'Datos '!$D$68)</f>
        <v>0</v>
      </c>
      <c r="D45" s="329" t="str">
        <f>IF($A$6='Datos '!$C85,'Datos '!$D85,'Datos '!$D$68)</f>
        <v>0</v>
      </c>
      <c r="E45" s="329" t="str">
        <f>IF($A$7='Datos '!$C85,'Datos '!$D85,'Datos '!$D$68)</f>
        <v>0</v>
      </c>
      <c r="F45" s="329" t="str">
        <f>IF($A$8='Datos '!$C85,'Datos '!$D85,'Datos '!$D$68)</f>
        <v>0</v>
      </c>
      <c r="G45" s="329" t="str">
        <f>IF($A$9='Datos '!$C85,'Datos '!$D85,'Datos '!$D$68)</f>
        <v>0</v>
      </c>
      <c r="H45" s="329" t="str">
        <f>IF($A$10='Datos '!$C85,'Datos '!$D85,'Datos '!$D$68)</f>
        <v>0</v>
      </c>
      <c r="I45" s="329" t="str">
        <f>IF($A$11='Datos '!$C85,'Datos '!$D85,'Datos '!$D$68)</f>
        <v>0</v>
      </c>
      <c r="J45" s="329" t="str">
        <f>IF($A$12='Datos '!$C85,'Datos '!$D85,'Datos '!$D$68)</f>
        <v>0</v>
      </c>
      <c r="K45" s="329" t="str">
        <f>IF($A$13='Datos '!$C85,'Datos '!$D85,'Datos '!$D$68)</f>
        <v>0</v>
      </c>
      <c r="L45" s="329" t="str">
        <f>IF($A$14='Datos '!$C85,'Datos '!$D85,'Datos '!$D$68)</f>
        <v>0</v>
      </c>
      <c r="M45" s="329" t="str">
        <f>IF($A$15='Datos '!$C85,'Datos '!$D85,'Datos '!$D$68)</f>
        <v>0</v>
      </c>
      <c r="N45" s="329" t="str">
        <f>IF($A$16='Datos '!$C85,'Datos '!$D85,'Datos '!$D$68)</f>
        <v>0</v>
      </c>
      <c r="O45" s="329" t="str">
        <f>IF($A$17='Datos '!$C85,'Datos '!$D85,'Datos '!$D$68)</f>
        <v>0</v>
      </c>
      <c r="P45" s="329" t="str">
        <f>IF($A$18='Datos '!$C85,'Datos '!$D85,'Datos '!$D$68)</f>
        <v>0</v>
      </c>
      <c r="Q45" s="329" t="str">
        <f>IF($A$19='Datos '!$C85,'Datos '!$D85,'Datos '!$D$68)</f>
        <v>0</v>
      </c>
    </row>
    <row r="46" spans="3:17" ht="13.5" hidden="1" customHeight="1" x14ac:dyDescent="0.15">
      <c r="C46" s="329" t="str">
        <f>IF($A$5='Datos '!$C86,'Datos '!$D86,'Datos '!$D$68)</f>
        <v>0</v>
      </c>
      <c r="D46" s="329" t="str">
        <f>IF($A$6='Datos '!$C86,'Datos '!$D86,'Datos '!$D$68)</f>
        <v>0</v>
      </c>
      <c r="E46" s="329" t="str">
        <f>IF($A$7='Datos '!$C86,'Datos '!$D86,'Datos '!$D$68)</f>
        <v>0</v>
      </c>
      <c r="F46" s="329" t="str">
        <f>IF($A$8='Datos '!$C86,'Datos '!$D86,'Datos '!$D$68)</f>
        <v>0</v>
      </c>
      <c r="G46" s="329" t="str">
        <f>IF($A$9='Datos '!$C86,'Datos '!$D86,'Datos '!$D$68)</f>
        <v>0</v>
      </c>
      <c r="H46" s="329" t="str">
        <f>IF($A$10='Datos '!$C86,'Datos '!$D86,'Datos '!$D$68)</f>
        <v>0</v>
      </c>
      <c r="I46" s="329" t="str">
        <f>IF($A$11='Datos '!$C86,'Datos '!$D86,'Datos '!$D$68)</f>
        <v>0</v>
      </c>
      <c r="J46" s="329" t="str">
        <f>IF($A$12='Datos '!$C86,'Datos '!$D86,'Datos '!$D$68)</f>
        <v>0</v>
      </c>
      <c r="K46" s="329" t="str">
        <f>IF($A$13='Datos '!$C86,'Datos '!$D86,'Datos '!$D$68)</f>
        <v>0</v>
      </c>
      <c r="L46" s="329" t="str">
        <f>IF($A$14='Datos '!$C86,'Datos '!$D86,'Datos '!$D$68)</f>
        <v>0</v>
      </c>
      <c r="M46" s="329" t="str">
        <f>IF($A$15='Datos '!$C86,'Datos '!$D86,'Datos '!$D$68)</f>
        <v>0</v>
      </c>
      <c r="N46" s="329" t="str">
        <f>IF($A$16='Datos '!$C86,'Datos '!$D86,'Datos '!$D$68)</f>
        <v>0</v>
      </c>
      <c r="O46" s="329" t="str">
        <f>IF($A$17='Datos '!$C86,'Datos '!$D86,'Datos '!$D$68)</f>
        <v>0</v>
      </c>
      <c r="P46" s="329" t="str">
        <f>IF($A$18='Datos '!$C86,'Datos '!$D86,'Datos '!$D$68)</f>
        <v>0</v>
      </c>
      <c r="Q46" s="329" t="str">
        <f>IF($A$19='Datos '!$C86,'Datos '!$D86,'Datos '!$D$68)</f>
        <v>0</v>
      </c>
    </row>
    <row r="47" spans="3:17" ht="13.5" hidden="1" customHeight="1" x14ac:dyDescent="0.15">
      <c r="C47" s="329" t="str">
        <f>IF($A$5='Datos '!$C87,'Datos '!$D87,'Datos '!$D$68)</f>
        <v>0</v>
      </c>
      <c r="D47" s="329" t="str">
        <f>IF($A$6='Datos '!$C87,'Datos '!$D87,'Datos '!$D$68)</f>
        <v>0</v>
      </c>
      <c r="E47" s="329" t="str">
        <f>IF($A$7='Datos '!$C87,'Datos '!$D87,'Datos '!$D$68)</f>
        <v>0</v>
      </c>
      <c r="F47" s="329" t="str">
        <f>IF($A$8='Datos '!$C87,'Datos '!$D87,'Datos '!$D$68)</f>
        <v>0</v>
      </c>
      <c r="G47" s="329" t="str">
        <f>IF($A$9='Datos '!$C87,'Datos '!$D87,'Datos '!$D$68)</f>
        <v>0</v>
      </c>
      <c r="H47" s="329" t="str">
        <f>IF($A$10='Datos '!$C87,'Datos '!$D87,'Datos '!$D$68)</f>
        <v>0</v>
      </c>
      <c r="I47" s="329" t="str">
        <f>IF($A$11='Datos '!$C87,'Datos '!$D87,'Datos '!$D$68)</f>
        <v>0</v>
      </c>
      <c r="J47" s="329" t="str">
        <f>IF($A$12='Datos '!$C87,'Datos '!$D87,'Datos '!$D$68)</f>
        <v>0</v>
      </c>
      <c r="K47" s="329" t="str">
        <f>IF($A$13='Datos '!$C87,'Datos '!$D87,'Datos '!$D$68)</f>
        <v>0</v>
      </c>
      <c r="L47" s="329" t="str">
        <f>IF($A$14='Datos '!$C87,'Datos '!$D87,'Datos '!$D$68)</f>
        <v>0</v>
      </c>
      <c r="M47" s="329" t="str">
        <f>IF($A$15='Datos '!$C87,'Datos '!$D87,'Datos '!$D$68)</f>
        <v>0</v>
      </c>
      <c r="N47" s="329" t="str">
        <f>IF($A$16='Datos '!$C87,'Datos '!$D87,'Datos '!$D$68)</f>
        <v>0</v>
      </c>
      <c r="O47" s="329" t="str">
        <f>IF($A$17='Datos '!$C87,'Datos '!$D87,'Datos '!$D$68)</f>
        <v>0</v>
      </c>
      <c r="P47" s="329" t="str">
        <f>IF($A$18='Datos '!$C87,'Datos '!$D87,'Datos '!$D$68)</f>
        <v>0</v>
      </c>
      <c r="Q47" s="329" t="str">
        <f>IF($A$19='Datos '!$C87,'Datos '!$D87,'Datos '!$D$68)</f>
        <v>0</v>
      </c>
    </row>
    <row r="48" spans="3:17" ht="13.5" hidden="1" customHeight="1" x14ac:dyDescent="0.15">
      <c r="C48" s="329" t="str">
        <f>IF($A$5='Datos '!$C88,'Datos '!$D88,'Datos '!$D$68)</f>
        <v>0</v>
      </c>
      <c r="D48" s="329" t="str">
        <f>IF($A$6='Datos '!$C88,'Datos '!$D88,'Datos '!$D$68)</f>
        <v>0</v>
      </c>
      <c r="E48" s="329" t="str">
        <f>IF($A$7='Datos '!$C88,'Datos '!$D88,'Datos '!$D$68)</f>
        <v>0</v>
      </c>
      <c r="F48" s="329" t="str">
        <f>IF($A$8='Datos '!$C88,'Datos '!$D88,'Datos '!$D$68)</f>
        <v>0</v>
      </c>
      <c r="G48" s="329" t="str">
        <f>IF($A$9='Datos '!$C88,'Datos '!$D88,'Datos '!$D$68)</f>
        <v>0</v>
      </c>
      <c r="H48" s="329" t="str">
        <f>IF($A$10='Datos '!$C88,'Datos '!$D88,'Datos '!$D$68)</f>
        <v>0</v>
      </c>
      <c r="I48" s="329" t="str">
        <f>IF($A$11='Datos '!$C88,'Datos '!$D88,'Datos '!$D$68)</f>
        <v>0</v>
      </c>
      <c r="J48" s="329" t="str">
        <f>IF($A$12='Datos '!$C88,'Datos '!$D88,'Datos '!$D$68)</f>
        <v>0</v>
      </c>
      <c r="K48" s="329" t="str">
        <f>IF($A$13='Datos '!$C88,'Datos '!$D88,'Datos '!$D$68)</f>
        <v>0</v>
      </c>
      <c r="L48" s="329" t="str">
        <f>IF($A$14='Datos '!$C88,'Datos '!$D88,'Datos '!$D$68)</f>
        <v>0</v>
      </c>
      <c r="M48" s="329" t="str">
        <f>IF($A$15='Datos '!$C88,'Datos '!$D88,'Datos '!$D$68)</f>
        <v>0</v>
      </c>
      <c r="N48" s="329" t="str">
        <f>IF($A$16='Datos '!$C88,'Datos '!$D88,'Datos '!$D$68)</f>
        <v>0</v>
      </c>
      <c r="O48" s="329" t="str">
        <f>IF($A$17='Datos '!$C88,'Datos '!$D88,'Datos '!$D$68)</f>
        <v>0</v>
      </c>
      <c r="P48" s="329" t="str">
        <f>IF($A$18='Datos '!$C88,'Datos '!$D88,'Datos '!$D$68)</f>
        <v>0</v>
      </c>
      <c r="Q48" s="329" t="str">
        <f>IF($A$19='Datos '!$C88,'Datos '!$D88,'Datos '!$D$68)</f>
        <v>0</v>
      </c>
    </row>
    <row r="49" spans="3:17" ht="13.5" hidden="1" customHeight="1" x14ac:dyDescent="0.15">
      <c r="C49" s="329" t="str">
        <f>IF($A$5='Datos '!$C89,'Datos '!$D89,'Datos '!$D$68)</f>
        <v>0</v>
      </c>
      <c r="D49" s="329" t="str">
        <f>IF($A$6='Datos '!$C89,'Datos '!$D89,'Datos '!$D$68)</f>
        <v>0</v>
      </c>
      <c r="E49" s="329" t="str">
        <f>IF($A$7='Datos '!$C89,'Datos '!$D89,'Datos '!$D$68)</f>
        <v>0</v>
      </c>
      <c r="F49" s="329" t="str">
        <f>IF($A$8='Datos '!$C89,'Datos '!$D89,'Datos '!$D$68)</f>
        <v>0</v>
      </c>
      <c r="G49" s="329" t="str">
        <f>IF($A$9='Datos '!$C89,'Datos '!$D89,'Datos '!$D$68)</f>
        <v>0</v>
      </c>
      <c r="H49" s="329" t="str">
        <f>IF($A$10='Datos '!$C89,'Datos '!$D89,'Datos '!$D$68)</f>
        <v>0</v>
      </c>
      <c r="I49" s="329" t="str">
        <f>IF($A$11='Datos '!$C89,'Datos '!$D89,'Datos '!$D$68)</f>
        <v>0</v>
      </c>
      <c r="J49" s="329" t="str">
        <f>IF($A$12='Datos '!$C89,'Datos '!$D89,'Datos '!$D$68)</f>
        <v>0</v>
      </c>
      <c r="K49" s="329" t="str">
        <f>IF($A$13='Datos '!$C89,'Datos '!$D89,'Datos '!$D$68)</f>
        <v>0</v>
      </c>
      <c r="L49" s="329" t="str">
        <f>IF($A$14='Datos '!$C89,'Datos '!$D89,'Datos '!$D$68)</f>
        <v>0</v>
      </c>
      <c r="M49" s="329" t="str">
        <f>IF($A$15='Datos '!$C89,'Datos '!$D89,'Datos '!$D$68)</f>
        <v>0</v>
      </c>
      <c r="N49" s="329" t="str">
        <f>IF($A$16='Datos '!$C89,'Datos '!$D89,'Datos '!$D$68)</f>
        <v>0</v>
      </c>
      <c r="O49" s="329" t="str">
        <f>IF($A$17='Datos '!$C89,'Datos '!$D89,'Datos '!$D$68)</f>
        <v>0</v>
      </c>
      <c r="P49" s="329" t="str">
        <f>IF($A$18='Datos '!$C89,'Datos '!$D89,'Datos '!$D$68)</f>
        <v>0</v>
      </c>
      <c r="Q49" s="329" t="str">
        <f>IF($A$19='Datos '!$C89,'Datos '!$D89,'Datos '!$D$68)</f>
        <v>0</v>
      </c>
    </row>
    <row r="50" spans="3:17" ht="13.5" hidden="1" customHeight="1" x14ac:dyDescent="0.15">
      <c r="C50" s="329" t="str">
        <f>IF($A$5='Datos '!$C90,'Datos '!$D90,'Datos '!$D$68)</f>
        <v>0</v>
      </c>
      <c r="D50" s="329" t="str">
        <f>IF($A$6='Datos '!$C90,'Datos '!$D90,'Datos '!$D$68)</f>
        <v>0</v>
      </c>
      <c r="E50" s="329" t="str">
        <f>IF($A$7='Datos '!$C90,'Datos '!$D90,'Datos '!$D$68)</f>
        <v>0</v>
      </c>
      <c r="F50" s="329" t="str">
        <f>IF($A$8='Datos '!$C90,'Datos '!$D90,'Datos '!$D$68)</f>
        <v>0</v>
      </c>
      <c r="G50" s="329" t="str">
        <f>IF($A$9='Datos '!$C90,'Datos '!$D90,'Datos '!$D$68)</f>
        <v>0</v>
      </c>
      <c r="H50" s="329" t="str">
        <f>IF($A$10='Datos '!$C90,'Datos '!$D90,'Datos '!$D$68)</f>
        <v>0</v>
      </c>
      <c r="I50" s="329" t="str">
        <f>IF($A$11='Datos '!$C90,'Datos '!$D90,'Datos '!$D$68)</f>
        <v>0</v>
      </c>
      <c r="J50" s="329" t="str">
        <f>IF($A$12='Datos '!$C90,'Datos '!$D90,'Datos '!$D$68)</f>
        <v>0</v>
      </c>
      <c r="K50" s="329" t="str">
        <f>IF($A$13='Datos '!$C90,'Datos '!$D90,'Datos '!$D$68)</f>
        <v>0</v>
      </c>
      <c r="L50" s="329" t="str">
        <f>IF($A$14='Datos '!$C90,'Datos '!$D90,'Datos '!$D$68)</f>
        <v>0</v>
      </c>
      <c r="M50" s="329" t="str">
        <f>IF($A$15='Datos '!$C90,'Datos '!$D90,'Datos '!$D$68)</f>
        <v>0</v>
      </c>
      <c r="N50" s="329" t="str">
        <f>IF($A$16='Datos '!$C90,'Datos '!$D90,'Datos '!$D$68)</f>
        <v>0</v>
      </c>
      <c r="O50" s="329" t="str">
        <f>IF($A$17='Datos '!$C90,'Datos '!$D90,'Datos '!$D$68)</f>
        <v>0</v>
      </c>
      <c r="P50" s="329" t="str">
        <f>IF($A$18='Datos '!$C90,'Datos '!$D90,'Datos '!$D$68)</f>
        <v>0</v>
      </c>
      <c r="Q50" s="329" t="str">
        <f>IF($A$19='Datos '!$C90,'Datos '!$D90,'Datos '!$D$68)</f>
        <v>0</v>
      </c>
    </row>
    <row r="51" spans="3:17" ht="13.5" hidden="1" customHeight="1" x14ac:dyDescent="0.15">
      <c r="C51" s="329" t="str">
        <f>IF($A$5='Datos '!$C91,'Datos '!$D91,'Datos '!$D$68)</f>
        <v>0</v>
      </c>
      <c r="D51" s="329" t="str">
        <f>IF($A$6='Datos '!$C91,'Datos '!$D91,'Datos '!$D$68)</f>
        <v>0</v>
      </c>
      <c r="E51" s="329" t="str">
        <f>IF($A$7='Datos '!$C91,'Datos '!$D91,'Datos '!$D$68)</f>
        <v>0</v>
      </c>
      <c r="F51" s="329" t="str">
        <f>IF($A$8='Datos '!$C91,'Datos '!$D91,'Datos '!$D$68)</f>
        <v>0</v>
      </c>
      <c r="G51" s="329" t="str">
        <f>IF($A$9='Datos '!$C91,'Datos '!$D91,'Datos '!$D$68)</f>
        <v>0</v>
      </c>
      <c r="H51" s="329" t="str">
        <f>IF($A$10='Datos '!$C91,'Datos '!$D91,'Datos '!$D$68)</f>
        <v>0</v>
      </c>
      <c r="I51" s="329" t="str">
        <f>IF($A$11='Datos '!$C91,'Datos '!$D91,'Datos '!$D$68)</f>
        <v>0</v>
      </c>
      <c r="J51" s="329" t="str">
        <f>IF($A$12='Datos '!$C91,'Datos '!$D91,'Datos '!$D$68)</f>
        <v>0</v>
      </c>
      <c r="K51" s="329" t="str">
        <f>IF($A$13='Datos '!$C91,'Datos '!$D91,'Datos '!$D$68)</f>
        <v>0</v>
      </c>
      <c r="L51" s="329" t="str">
        <f>IF($A$14='Datos '!$C91,'Datos '!$D91,'Datos '!$D$68)</f>
        <v>0</v>
      </c>
      <c r="M51" s="329" t="str">
        <f>IF($A$15='Datos '!$C91,'Datos '!$D91,'Datos '!$D$68)</f>
        <v>0</v>
      </c>
      <c r="N51" s="329" t="str">
        <f>IF($A$16='Datos '!$C91,'Datos '!$D91,'Datos '!$D$68)</f>
        <v>0</v>
      </c>
      <c r="O51" s="329" t="str">
        <f>IF($A$17='Datos '!$C91,'Datos '!$D91,'Datos '!$D$68)</f>
        <v>0</v>
      </c>
      <c r="P51" s="329" t="str">
        <f>IF($A$18='Datos '!$C91,'Datos '!$D91,'Datos '!$D$68)</f>
        <v>0</v>
      </c>
      <c r="Q51" s="329" t="str">
        <f>IF($A$19='Datos '!$C91,'Datos '!$D91,'Datos '!$D$68)</f>
        <v>0</v>
      </c>
    </row>
    <row r="52" spans="3:17" ht="13.5" hidden="1" customHeight="1" x14ac:dyDescent="0.15">
      <c r="C52" s="329" t="str">
        <f>IF($A$5='Datos '!$C92,'Datos '!$D92,'Datos '!$D$68)</f>
        <v>0</v>
      </c>
      <c r="D52" s="329" t="str">
        <f>IF($A$6='Datos '!$C92,'Datos '!$D92,'Datos '!$D$68)</f>
        <v>0</v>
      </c>
      <c r="E52" s="329" t="str">
        <f>IF($A$7='Datos '!$C92,'Datos '!$D92,'Datos '!$D$68)</f>
        <v>0</v>
      </c>
      <c r="F52" s="329" t="str">
        <f>IF($A$8='Datos '!$C92,'Datos '!$D92,'Datos '!$D$68)</f>
        <v>0</v>
      </c>
      <c r="G52" s="329" t="str">
        <f>IF($A$9='Datos '!$C92,'Datos '!$D92,'Datos '!$D$68)</f>
        <v>0</v>
      </c>
      <c r="H52" s="329" t="str">
        <f>IF($A$10='Datos '!$C92,'Datos '!$D92,'Datos '!$D$68)</f>
        <v>0</v>
      </c>
      <c r="I52" s="329" t="str">
        <f>IF($A$11='Datos '!$C92,'Datos '!$D92,'Datos '!$D$68)</f>
        <v>0</v>
      </c>
      <c r="J52" s="329" t="str">
        <f>IF($A$12='Datos '!$C92,'Datos '!$D92,'Datos '!$D$68)</f>
        <v>0</v>
      </c>
      <c r="K52" s="329" t="str">
        <f>IF($A$13='Datos '!$C92,'Datos '!$D92,'Datos '!$D$68)</f>
        <v>0</v>
      </c>
      <c r="L52" s="329" t="str">
        <f>IF($A$14='Datos '!$C92,'Datos '!$D92,'Datos '!$D$68)</f>
        <v>0</v>
      </c>
      <c r="M52" s="329" t="str">
        <f>IF($A$15='Datos '!$C92,'Datos '!$D92,'Datos '!$D$68)</f>
        <v>0</v>
      </c>
      <c r="N52" s="329" t="str">
        <f>IF($A$16='Datos '!$C92,'Datos '!$D92,'Datos '!$D$68)</f>
        <v>0</v>
      </c>
      <c r="O52" s="329" t="str">
        <f>IF($A$17='Datos '!$C92,'Datos '!$D92,'Datos '!$D$68)</f>
        <v>0</v>
      </c>
      <c r="P52" s="329" t="str">
        <f>IF($A$18='Datos '!$C92,'Datos '!$D92,'Datos '!$D$68)</f>
        <v>0</v>
      </c>
      <c r="Q52" s="329" t="str">
        <f>IF($A$19='Datos '!$C92,'Datos '!$D92,'Datos '!$D$68)</f>
        <v>0</v>
      </c>
    </row>
    <row r="53" spans="3:17" ht="13.5" hidden="1" customHeight="1" x14ac:dyDescent="0.15">
      <c r="C53" s="329" t="str">
        <f>IF($A$5='Datos '!$C93,'Datos '!$D93,'Datos '!$D$68)</f>
        <v>0</v>
      </c>
      <c r="D53" s="329" t="str">
        <f>IF($A$6='Datos '!$C93,'Datos '!$D93,'Datos '!$D$68)</f>
        <v>0</v>
      </c>
      <c r="E53" s="329" t="str">
        <f>IF($A$7='Datos '!$C93,'Datos '!$D93,'Datos '!$D$68)</f>
        <v>0</v>
      </c>
      <c r="F53" s="329" t="str">
        <f>IF($A$8='Datos '!$C93,'Datos '!$D93,'Datos '!$D$68)</f>
        <v>0</v>
      </c>
      <c r="G53" s="329" t="str">
        <f>IF($A$9='Datos '!$C93,'Datos '!$D93,'Datos '!$D$68)</f>
        <v>0</v>
      </c>
      <c r="H53" s="329" t="str">
        <f>IF($A$10='Datos '!$C93,'Datos '!$D93,'Datos '!$D$68)</f>
        <v>0</v>
      </c>
      <c r="I53" s="329" t="str">
        <f>IF($A$11='Datos '!$C93,'Datos '!$D93,'Datos '!$D$68)</f>
        <v>0</v>
      </c>
      <c r="J53" s="329" t="str">
        <f>IF($A$12='Datos '!$C93,'Datos '!$D93,'Datos '!$D$68)</f>
        <v>0</v>
      </c>
      <c r="K53" s="329" t="str">
        <f>IF($A$13='Datos '!$C93,'Datos '!$D93,'Datos '!$D$68)</f>
        <v>0</v>
      </c>
      <c r="L53" s="329" t="str">
        <f>IF($A$14='Datos '!$C93,'Datos '!$D93,'Datos '!$D$68)</f>
        <v>0</v>
      </c>
      <c r="M53" s="329" t="str">
        <f>IF($A$15='Datos '!$C93,'Datos '!$D93,'Datos '!$D$68)</f>
        <v>0</v>
      </c>
      <c r="N53" s="329" t="str">
        <f>IF($A$16='Datos '!$C93,'Datos '!$D93,'Datos '!$D$68)</f>
        <v>0</v>
      </c>
      <c r="O53" s="329" t="str">
        <f>IF($A$17='Datos '!$C93,'Datos '!$D93,'Datos '!$D$68)</f>
        <v>0</v>
      </c>
      <c r="P53" s="329" t="str">
        <f>IF($A$18='Datos '!$C93,'Datos '!$D93,'Datos '!$D$68)</f>
        <v>0</v>
      </c>
      <c r="Q53" s="329" t="str">
        <f>IF($A$19='Datos '!$C93,'Datos '!$D93,'Datos '!$D$68)</f>
        <v>0</v>
      </c>
    </row>
    <row r="54" spans="3:17" ht="13.5" hidden="1" customHeight="1" x14ac:dyDescent="0.15">
      <c r="C54" s="329" t="str">
        <f>IF($A$5='Datos '!$C94,'Datos '!$D94,'Datos '!$D$68)</f>
        <v>0</v>
      </c>
      <c r="D54" s="329" t="str">
        <f>IF($A$6='Datos '!$C94,'Datos '!$D94,'Datos '!$D$68)</f>
        <v>0</v>
      </c>
      <c r="E54" s="329" t="str">
        <f>IF($A$7='Datos '!$C94,'Datos '!$D94,'Datos '!$D$68)</f>
        <v>0</v>
      </c>
      <c r="F54" s="329" t="str">
        <f>IF($A$8='Datos '!$C94,'Datos '!$D94,'Datos '!$D$68)</f>
        <v>0</v>
      </c>
      <c r="G54" s="329" t="str">
        <f>IF($A$9='Datos '!$C94,'Datos '!$D94,'Datos '!$D$68)</f>
        <v>0</v>
      </c>
      <c r="H54" s="329" t="str">
        <f>IF($A$10='Datos '!$C94,'Datos '!$D94,'Datos '!$D$68)</f>
        <v>0</v>
      </c>
      <c r="I54" s="329" t="str">
        <f>IF($A$11='Datos '!$C94,'Datos '!$D94,'Datos '!$D$68)</f>
        <v>0</v>
      </c>
      <c r="J54" s="329" t="str">
        <f>IF($A$12='Datos '!$C94,'Datos '!$D94,'Datos '!$D$68)</f>
        <v>0</v>
      </c>
      <c r="K54" s="329" t="str">
        <f>IF($A$13='Datos '!$C94,'Datos '!$D94,'Datos '!$D$68)</f>
        <v>0</v>
      </c>
      <c r="L54" s="329" t="str">
        <f>IF($A$14='Datos '!$C94,'Datos '!$D94,'Datos '!$D$68)</f>
        <v>0</v>
      </c>
      <c r="M54" s="329" t="str">
        <f>IF($A$15='Datos '!$C94,'Datos '!$D94,'Datos '!$D$68)</f>
        <v>0</v>
      </c>
      <c r="N54" s="329" t="str">
        <f>IF($A$16='Datos '!$C94,'Datos '!$D94,'Datos '!$D$68)</f>
        <v>0</v>
      </c>
      <c r="O54" s="329" t="str">
        <f>IF($A$17='Datos '!$C94,'Datos '!$D94,'Datos '!$D$68)</f>
        <v>0</v>
      </c>
      <c r="P54" s="329" t="str">
        <f>IF($A$18='Datos '!$C94,'Datos '!$D94,'Datos '!$D$68)</f>
        <v>0</v>
      </c>
      <c r="Q54" s="329" t="str">
        <f>IF($A$19='Datos '!$C94,'Datos '!$D94,'Datos '!$D$68)</f>
        <v>0</v>
      </c>
    </row>
    <row r="55" spans="3:17" ht="13.5" hidden="1" customHeight="1" x14ac:dyDescent="0.15">
      <c r="C55" s="329" t="str">
        <f>IF($A$5='Datos '!$C95,'Datos '!$D95,'Datos '!$D$68)</f>
        <v>0</v>
      </c>
      <c r="D55" s="329" t="str">
        <f>IF($A$6='Datos '!$C95,'Datos '!$D95,'Datos '!$D$68)</f>
        <v>0</v>
      </c>
      <c r="E55" s="329" t="str">
        <f>IF($A$7='Datos '!$C95,'Datos '!$D95,'Datos '!$D$68)</f>
        <v>0</v>
      </c>
      <c r="F55" s="329" t="str">
        <f>IF($A$8='Datos '!$C95,'Datos '!$D95,'Datos '!$D$68)</f>
        <v>0</v>
      </c>
      <c r="G55" s="329" t="str">
        <f>IF($A$9='Datos '!$C95,'Datos '!$D95,'Datos '!$D$68)</f>
        <v>0</v>
      </c>
      <c r="H55" s="329" t="str">
        <f>IF($A$10='Datos '!$C95,'Datos '!$D95,'Datos '!$D$68)</f>
        <v>0</v>
      </c>
      <c r="I55" s="329" t="str">
        <f>IF($A$11='Datos '!$C95,'Datos '!$D95,'Datos '!$D$68)</f>
        <v>0</v>
      </c>
      <c r="J55" s="329" t="str">
        <f>IF($A$12='Datos '!$C95,'Datos '!$D95,'Datos '!$D$68)</f>
        <v>0</v>
      </c>
      <c r="K55" s="329" t="str">
        <f>IF($A$13='Datos '!$C95,'Datos '!$D95,'Datos '!$D$68)</f>
        <v>0</v>
      </c>
      <c r="L55" s="329" t="str">
        <f>IF($A$14='Datos '!$C95,'Datos '!$D95,'Datos '!$D$68)</f>
        <v>0</v>
      </c>
      <c r="M55" s="329" t="str">
        <f>IF($A$15='Datos '!$C95,'Datos '!$D95,'Datos '!$D$68)</f>
        <v>0</v>
      </c>
      <c r="N55" s="329" t="str">
        <f>IF($A$16='Datos '!$C95,'Datos '!$D95,'Datos '!$D$68)</f>
        <v>0</v>
      </c>
      <c r="O55" s="329" t="str">
        <f>IF($A$17='Datos '!$C95,'Datos '!$D95,'Datos '!$D$68)</f>
        <v>0</v>
      </c>
      <c r="P55" s="329" t="str">
        <f>IF($A$18='Datos '!$C95,'Datos '!$D95,'Datos '!$D$68)</f>
        <v>0</v>
      </c>
      <c r="Q55" s="329" t="str">
        <f>IF($A$19='Datos '!$C95,'Datos '!$D95,'Datos '!$D$68)</f>
        <v>0</v>
      </c>
    </row>
    <row r="56" spans="3:17" ht="13.5" hidden="1" customHeight="1" x14ac:dyDescent="0.15">
      <c r="C56" s="329" t="str">
        <f>IF($A$5='Datos '!$C96,'Datos '!$D96,'Datos '!$D$68)</f>
        <v>0</v>
      </c>
      <c r="D56" s="329" t="str">
        <f>IF($A$6='Datos '!$C96,'Datos '!$D96,'Datos '!$D$68)</f>
        <v>0</v>
      </c>
      <c r="E56" s="329" t="str">
        <f>IF($A$7='Datos '!$C96,'Datos '!$D96,'Datos '!$D$68)</f>
        <v>0</v>
      </c>
      <c r="F56" s="329" t="str">
        <f>IF($A$8='Datos '!$C96,'Datos '!$D96,'Datos '!$D$68)</f>
        <v>0</v>
      </c>
      <c r="G56" s="329" t="str">
        <f>IF($A$9='Datos '!$C96,'Datos '!$D96,'Datos '!$D$68)</f>
        <v>0</v>
      </c>
      <c r="H56" s="329" t="str">
        <f>IF($A$10='Datos '!$C96,'Datos '!$D96,'Datos '!$D$68)</f>
        <v>0</v>
      </c>
      <c r="I56" s="329" t="str">
        <f>IF($A$11='Datos '!$C96,'Datos '!$D96,'Datos '!$D$68)</f>
        <v>0</v>
      </c>
      <c r="J56" s="329" t="str">
        <f>IF($A$12='Datos '!$C96,'Datos '!$D96,'Datos '!$D$68)</f>
        <v>0</v>
      </c>
      <c r="K56" s="329" t="str">
        <f>IF($A$13='Datos '!$C96,'Datos '!$D96,'Datos '!$D$68)</f>
        <v>0</v>
      </c>
      <c r="L56" s="329" t="str">
        <f>IF($A$14='Datos '!$C96,'Datos '!$D96,'Datos '!$D$68)</f>
        <v>0</v>
      </c>
      <c r="M56" s="329" t="str">
        <f>IF($A$15='Datos '!$C96,'Datos '!$D96,'Datos '!$D$68)</f>
        <v>0</v>
      </c>
      <c r="N56" s="329" t="str">
        <f>IF($A$16='Datos '!$C96,'Datos '!$D96,'Datos '!$D$68)</f>
        <v>0</v>
      </c>
      <c r="O56" s="329" t="str">
        <f>IF($A$17='Datos '!$C96,'Datos '!$D96,'Datos '!$D$68)</f>
        <v>0</v>
      </c>
      <c r="P56" s="329" t="str">
        <f>IF($A$18='Datos '!$C96,'Datos '!$D96,'Datos '!$D$68)</f>
        <v>0</v>
      </c>
      <c r="Q56" s="329" t="str">
        <f>IF($A$19='Datos '!$C96,'Datos '!$D96,'Datos '!$D$68)</f>
        <v>0</v>
      </c>
    </row>
    <row r="57" spans="3:17" ht="13.5" hidden="1" customHeight="1" x14ac:dyDescent="0.15">
      <c r="C57" s="329" t="str">
        <f>IF($A$5='Datos '!$C97,'Datos '!$D97,'Datos '!$D$68)</f>
        <v>0</v>
      </c>
      <c r="D57" s="329" t="str">
        <f>IF($A$6='Datos '!$C97,'Datos '!$D97,'Datos '!$D$68)</f>
        <v>0</v>
      </c>
      <c r="E57" s="329" t="str">
        <f>IF($A$7='Datos '!$C97,'Datos '!$D97,'Datos '!$D$68)</f>
        <v>0</v>
      </c>
      <c r="F57" s="329" t="str">
        <f>IF($A$8='Datos '!$C97,'Datos '!$D97,'Datos '!$D$68)</f>
        <v>0</v>
      </c>
      <c r="G57" s="329" t="str">
        <f>IF($A$9='Datos '!$C97,'Datos '!$D97,'Datos '!$D$68)</f>
        <v>0</v>
      </c>
      <c r="H57" s="329" t="str">
        <f>IF($A$10='Datos '!$C97,'Datos '!$D97,'Datos '!$D$68)</f>
        <v>0</v>
      </c>
      <c r="I57" s="329" t="str">
        <f>IF($A$11='Datos '!$C97,'Datos '!$D97,'Datos '!$D$68)</f>
        <v>0</v>
      </c>
      <c r="J57" s="329" t="str">
        <f>IF($A$12='Datos '!$C97,'Datos '!$D97,'Datos '!$D$68)</f>
        <v>0</v>
      </c>
      <c r="K57" s="329" t="str">
        <f>IF($A$13='Datos '!$C97,'Datos '!$D97,'Datos '!$D$68)</f>
        <v>0</v>
      </c>
      <c r="L57" s="329" t="str">
        <f>IF($A$14='Datos '!$C97,'Datos '!$D97,'Datos '!$D$68)</f>
        <v>0</v>
      </c>
      <c r="M57" s="329" t="str">
        <f>IF($A$15='Datos '!$C97,'Datos '!$D97,'Datos '!$D$68)</f>
        <v>0</v>
      </c>
      <c r="N57" s="329" t="str">
        <f>IF($A$16='Datos '!$C97,'Datos '!$D97,'Datos '!$D$68)</f>
        <v>0</v>
      </c>
      <c r="O57" s="329" t="str">
        <f>IF($A$17='Datos '!$C97,'Datos '!$D97,'Datos '!$D$68)</f>
        <v>0</v>
      </c>
      <c r="P57" s="329" t="str">
        <f>IF($A$18='Datos '!$C97,'Datos '!$D97,'Datos '!$D$68)</f>
        <v>0</v>
      </c>
      <c r="Q57" s="329" t="str">
        <f>IF($A$19='Datos '!$C97,'Datos '!$D97,'Datos '!$D$68)</f>
        <v>0</v>
      </c>
    </row>
    <row r="58" spans="3:17" ht="13.5" hidden="1" customHeight="1" x14ac:dyDescent="0.15">
      <c r="C58" s="329" t="str">
        <f>IF($A$5='Datos '!$C98,'Datos '!$D98,'Datos '!$D$68)</f>
        <v>0</v>
      </c>
      <c r="D58" s="329" t="str">
        <f>IF($A$6='Datos '!$C98,'Datos '!$D98,'Datos '!$D$68)</f>
        <v>0</v>
      </c>
      <c r="E58" s="329" t="str">
        <f>IF($A$7='Datos '!$C98,'Datos '!$D98,'Datos '!$D$68)</f>
        <v>0</v>
      </c>
      <c r="F58" s="329" t="str">
        <f>IF($A$8='Datos '!$C98,'Datos '!$D98,'Datos '!$D$68)</f>
        <v>0</v>
      </c>
      <c r="G58" s="329" t="str">
        <f>IF($A$9='Datos '!$C98,'Datos '!$D98,'Datos '!$D$68)</f>
        <v>0</v>
      </c>
      <c r="H58" s="329" t="str">
        <f>IF($A$10='Datos '!$C98,'Datos '!$D98,'Datos '!$D$68)</f>
        <v>0</v>
      </c>
      <c r="I58" s="329" t="str">
        <f>IF($A$11='Datos '!$C98,'Datos '!$D98,'Datos '!$D$68)</f>
        <v>0</v>
      </c>
      <c r="J58" s="329" t="str">
        <f>IF($A$12='Datos '!$C98,'Datos '!$D98,'Datos '!$D$68)</f>
        <v>0</v>
      </c>
      <c r="K58" s="329" t="str">
        <f>IF($A$13='Datos '!$C98,'Datos '!$D98,'Datos '!$D$68)</f>
        <v>0</v>
      </c>
      <c r="L58" s="329" t="str">
        <f>IF($A$14='Datos '!$C98,'Datos '!$D98,'Datos '!$D$68)</f>
        <v>0</v>
      </c>
      <c r="M58" s="329" t="str">
        <f>IF($A$15='Datos '!$C98,'Datos '!$D98,'Datos '!$D$68)</f>
        <v>0</v>
      </c>
      <c r="N58" s="329" t="str">
        <f>IF($A$16='Datos '!$C98,'Datos '!$D98,'Datos '!$D$68)</f>
        <v>0</v>
      </c>
      <c r="O58" s="329" t="str">
        <f>IF($A$17='Datos '!$C98,'Datos '!$D98,'Datos '!$D$68)</f>
        <v>0</v>
      </c>
      <c r="P58" s="329" t="str">
        <f>IF($A$18='Datos '!$C98,'Datos '!$D98,'Datos '!$D$68)</f>
        <v>0</v>
      </c>
      <c r="Q58" s="329" t="str">
        <f>IF($A$19='Datos '!$C98,'Datos '!$D98,'Datos '!$D$68)</f>
        <v>0</v>
      </c>
    </row>
    <row r="59" spans="3:17" ht="13.5" hidden="1" customHeight="1" x14ac:dyDescent="0.15">
      <c r="C59" s="329" t="str">
        <f>IF($A$5='Datos '!$C99,'Datos '!$D99,'Datos '!$D$68)</f>
        <v>0</v>
      </c>
      <c r="D59" s="329" t="str">
        <f>IF($A$6='Datos '!$C99,'Datos '!$D99,'Datos '!$D$68)</f>
        <v>0</v>
      </c>
      <c r="E59" s="329" t="str">
        <f>IF($A$7='Datos '!$C99,'Datos '!$D99,'Datos '!$D$68)</f>
        <v>0</v>
      </c>
      <c r="F59" s="329" t="str">
        <f>IF($A$8='Datos '!$C99,'Datos '!$D99,'Datos '!$D$68)</f>
        <v>0</v>
      </c>
      <c r="G59" s="329" t="str">
        <f>IF($A$9='Datos '!$C99,'Datos '!$D99,'Datos '!$D$68)</f>
        <v>0</v>
      </c>
      <c r="H59" s="329" t="str">
        <f>IF($A$10='Datos '!$C99,'Datos '!$D99,'Datos '!$D$68)</f>
        <v>0</v>
      </c>
      <c r="I59" s="329" t="str">
        <f>IF($A$11='Datos '!$C99,'Datos '!$D99,'Datos '!$D$68)</f>
        <v>0</v>
      </c>
      <c r="J59" s="329" t="str">
        <f>IF($A$12='Datos '!$C99,'Datos '!$D99,'Datos '!$D$68)</f>
        <v>0</v>
      </c>
      <c r="K59" s="329" t="str">
        <f>IF($A$13='Datos '!$C99,'Datos '!$D99,'Datos '!$D$68)</f>
        <v>0</v>
      </c>
      <c r="L59" s="329" t="str">
        <f>IF($A$14='Datos '!$C99,'Datos '!$D99,'Datos '!$D$68)</f>
        <v>0</v>
      </c>
      <c r="M59" s="329" t="str">
        <f>IF($A$15='Datos '!$C99,'Datos '!$D99,'Datos '!$D$68)</f>
        <v>0</v>
      </c>
      <c r="N59" s="329" t="str">
        <f>IF($A$16='Datos '!$C99,'Datos '!$D99,'Datos '!$D$68)</f>
        <v>0</v>
      </c>
      <c r="O59" s="329" t="str">
        <f>IF($A$17='Datos '!$C99,'Datos '!$D99,'Datos '!$D$68)</f>
        <v>0</v>
      </c>
      <c r="P59" s="329" t="str">
        <f>IF($A$18='Datos '!$C99,'Datos '!$D99,'Datos '!$D$68)</f>
        <v>0</v>
      </c>
      <c r="Q59" s="329" t="str">
        <f>IF($A$19='Datos '!$C99,'Datos '!$D99,'Datos '!$D$68)</f>
        <v>0</v>
      </c>
    </row>
    <row r="60" spans="3:17" ht="13.5" hidden="1" customHeight="1" x14ac:dyDescent="0.15">
      <c r="C60" s="329" t="str">
        <f>IF($A$5='Datos '!$C100,'Datos '!$D100,'Datos '!$D$68)</f>
        <v>0</v>
      </c>
      <c r="D60" s="329" t="str">
        <f>IF($A$6='Datos '!$C100,'Datos '!$D100,'Datos '!$D$68)</f>
        <v>0</v>
      </c>
      <c r="E60" s="329" t="str">
        <f>IF($A$7='Datos '!$C100,'Datos '!$D100,'Datos '!$D$68)</f>
        <v>0</v>
      </c>
      <c r="F60" s="329" t="str">
        <f>IF($A$8='Datos '!$C100,'Datos '!$D100,'Datos '!$D$68)</f>
        <v>0</v>
      </c>
      <c r="G60" s="329" t="str">
        <f>IF($A$9='Datos '!$C100,'Datos '!$D100,'Datos '!$D$68)</f>
        <v>0</v>
      </c>
      <c r="H60" s="329" t="str">
        <f>IF($A$10='Datos '!$C100,'Datos '!$D100,'Datos '!$D$68)</f>
        <v>0</v>
      </c>
      <c r="I60" s="329" t="str">
        <f>IF($A$11='Datos '!$C100,'Datos '!$D100,'Datos '!$D$68)</f>
        <v>0</v>
      </c>
      <c r="J60" s="329" t="str">
        <f>IF($A$12='Datos '!$C100,'Datos '!$D100,'Datos '!$D$68)</f>
        <v>0</v>
      </c>
      <c r="K60" s="329" t="str">
        <f>IF($A$13='Datos '!$C100,'Datos '!$D100,'Datos '!$D$68)</f>
        <v>0</v>
      </c>
      <c r="L60" s="329" t="str">
        <f>IF($A$14='Datos '!$C100,'Datos '!$D100,'Datos '!$D$68)</f>
        <v>0</v>
      </c>
      <c r="M60" s="329" t="str">
        <f>IF($A$15='Datos '!$C100,'Datos '!$D100,'Datos '!$D$68)</f>
        <v>0</v>
      </c>
      <c r="N60" s="329" t="str">
        <f>IF($A$16='Datos '!$C100,'Datos '!$D100,'Datos '!$D$68)</f>
        <v>0</v>
      </c>
      <c r="O60" s="329" t="str">
        <f>IF($A$17='Datos '!$C100,'Datos '!$D100,'Datos '!$D$68)</f>
        <v>0</v>
      </c>
      <c r="P60" s="329" t="str">
        <f>IF($A$18='Datos '!$C100,'Datos '!$D100,'Datos '!$D$68)</f>
        <v>0</v>
      </c>
      <c r="Q60" s="329" t="str">
        <f>IF($A$19='Datos '!$C100,'Datos '!$D100,'Datos '!$D$68)</f>
        <v>0</v>
      </c>
    </row>
    <row r="61" spans="3:17" ht="13.5" hidden="1" customHeight="1" x14ac:dyDescent="0.15">
      <c r="C61" s="329" t="str">
        <f>IF($A$5='Datos '!$C101,'Datos '!$D101,'Datos '!$D$68)</f>
        <v>0</v>
      </c>
      <c r="D61" s="329" t="str">
        <f>IF($A$6='Datos '!$C101,'Datos '!$D101,'Datos '!$D$68)</f>
        <v>0</v>
      </c>
      <c r="E61" s="329" t="str">
        <f>IF($A$7='Datos '!$C101,'Datos '!$D101,'Datos '!$D$68)</f>
        <v>0</v>
      </c>
      <c r="F61" s="329" t="str">
        <f>IF($A$8='Datos '!$C101,'Datos '!$D101,'Datos '!$D$68)</f>
        <v>0</v>
      </c>
      <c r="G61" s="329" t="str">
        <f>IF($A$9='Datos '!$C101,'Datos '!$D101,'Datos '!$D$68)</f>
        <v>0</v>
      </c>
      <c r="H61" s="329" t="str">
        <f>IF($A$10='Datos '!$C101,'Datos '!$D101,'Datos '!$D$68)</f>
        <v>0</v>
      </c>
      <c r="I61" s="329" t="str">
        <f>IF($A$11='Datos '!$C101,'Datos '!$D101,'Datos '!$D$68)</f>
        <v>0</v>
      </c>
      <c r="J61" s="329" t="str">
        <f>IF($A$12='Datos '!$C101,'Datos '!$D101,'Datos '!$D$68)</f>
        <v>0</v>
      </c>
      <c r="K61" s="329" t="str">
        <f>IF($A$13='Datos '!$C101,'Datos '!$D101,'Datos '!$D$68)</f>
        <v>0</v>
      </c>
      <c r="L61" s="329" t="str">
        <f>IF($A$14='Datos '!$C101,'Datos '!$D101,'Datos '!$D$68)</f>
        <v>0</v>
      </c>
      <c r="M61" s="329" t="str">
        <f>IF($A$15='Datos '!$C101,'Datos '!$D101,'Datos '!$D$68)</f>
        <v>0</v>
      </c>
      <c r="N61" s="329" t="str">
        <f>IF($A$16='Datos '!$C101,'Datos '!$D101,'Datos '!$D$68)</f>
        <v>0</v>
      </c>
      <c r="O61" s="329" t="str">
        <f>IF($A$17='Datos '!$C101,'Datos '!$D101,'Datos '!$D$68)</f>
        <v>0</v>
      </c>
      <c r="P61" s="329" t="str">
        <f>IF($A$18='Datos '!$C101,'Datos '!$D101,'Datos '!$D$68)</f>
        <v>0</v>
      </c>
      <c r="Q61" s="329" t="str">
        <f>IF($A$19='Datos '!$C101,'Datos '!$D101,'Datos '!$D$68)</f>
        <v>0</v>
      </c>
    </row>
    <row r="62" spans="3:17" ht="13.5" hidden="1" customHeight="1" x14ac:dyDescent="0.15">
      <c r="C62" s="329" t="str">
        <f>IF($A$5='Datos '!$C102,'Datos '!$D102,'Datos '!$D$68)</f>
        <v>0</v>
      </c>
      <c r="D62" s="329" t="str">
        <f>IF($A$6='Datos '!$C102,'Datos '!$D102,'Datos '!$D$68)</f>
        <v>0</v>
      </c>
      <c r="E62" s="329" t="str">
        <f>IF($A$7='Datos '!$C102,'Datos '!$D102,'Datos '!$D$68)</f>
        <v>0</v>
      </c>
      <c r="F62" s="329" t="str">
        <f>IF($A$8='Datos '!$C102,'Datos '!$D102,'Datos '!$D$68)</f>
        <v>0</v>
      </c>
      <c r="G62" s="329" t="str">
        <f>IF($A$9='Datos '!$C102,'Datos '!$D102,'Datos '!$D$68)</f>
        <v>0</v>
      </c>
      <c r="H62" s="329" t="str">
        <f>IF($A$10='Datos '!$C102,'Datos '!$D102,'Datos '!$D$68)</f>
        <v>0</v>
      </c>
      <c r="I62" s="329" t="str">
        <f>IF($A$11='Datos '!$C102,'Datos '!$D102,'Datos '!$D$68)</f>
        <v>0</v>
      </c>
      <c r="J62" s="329" t="str">
        <f>IF($A$12='Datos '!$C102,'Datos '!$D102,'Datos '!$D$68)</f>
        <v>0</v>
      </c>
      <c r="K62" s="329" t="str">
        <f>IF($A$13='Datos '!$C102,'Datos '!$D102,'Datos '!$D$68)</f>
        <v>0</v>
      </c>
      <c r="L62" s="329" t="str">
        <f>IF($A$14='Datos '!$C102,'Datos '!$D102,'Datos '!$D$68)</f>
        <v>0</v>
      </c>
      <c r="M62" s="329" t="str">
        <f>IF($A$15='Datos '!$C102,'Datos '!$D102,'Datos '!$D$68)</f>
        <v>0</v>
      </c>
      <c r="N62" s="329" t="str">
        <f>IF($A$16='Datos '!$C102,'Datos '!$D102,'Datos '!$D$68)</f>
        <v>0</v>
      </c>
      <c r="O62" s="329" t="str">
        <f>IF($A$17='Datos '!$C102,'Datos '!$D102,'Datos '!$D$68)</f>
        <v>0</v>
      </c>
      <c r="P62" s="329" t="str">
        <f>IF($A$18='Datos '!$C102,'Datos '!$D102,'Datos '!$D$68)</f>
        <v>0</v>
      </c>
      <c r="Q62" s="329" t="str">
        <f>IF($A$19='Datos '!$C102,'Datos '!$D102,'Datos '!$D$68)</f>
        <v>0</v>
      </c>
    </row>
    <row r="63" spans="3:17" ht="13.5" hidden="1" customHeight="1" x14ac:dyDescent="0.15">
      <c r="C63" s="329" t="str">
        <f>IF($A$5='Datos '!$C103,'Datos '!$D103,'Datos '!$D$68)</f>
        <v>0</v>
      </c>
      <c r="D63" s="329" t="str">
        <f>IF($A$6='Datos '!$C103,'Datos '!$D103,'Datos '!$D$68)</f>
        <v>0</v>
      </c>
      <c r="E63" s="329" t="str">
        <f>IF($A$7='Datos '!$C103,'Datos '!$D103,'Datos '!$D$68)</f>
        <v>0</v>
      </c>
      <c r="F63" s="329" t="str">
        <f>IF($A$8='Datos '!$C103,'Datos '!$D103,'Datos '!$D$68)</f>
        <v>0</v>
      </c>
      <c r="G63" s="329" t="str">
        <f>IF($A$9='Datos '!$C103,'Datos '!$D103,'Datos '!$D$68)</f>
        <v>0</v>
      </c>
      <c r="H63" s="329" t="str">
        <f>IF($A$10='Datos '!$C103,'Datos '!$D103,'Datos '!$D$68)</f>
        <v>0</v>
      </c>
      <c r="I63" s="329" t="str">
        <f>IF($A$11='Datos '!$C103,'Datos '!$D103,'Datos '!$D$68)</f>
        <v>0</v>
      </c>
      <c r="J63" s="329" t="str">
        <f>IF($A$12='Datos '!$C103,'Datos '!$D103,'Datos '!$D$68)</f>
        <v>0</v>
      </c>
      <c r="K63" s="329" t="str">
        <f>IF($A$13='Datos '!$C103,'Datos '!$D103,'Datos '!$D$68)</f>
        <v>0</v>
      </c>
      <c r="L63" s="329" t="str">
        <f>IF($A$14='Datos '!$C103,'Datos '!$D103,'Datos '!$D$68)</f>
        <v>0</v>
      </c>
      <c r="M63" s="329" t="str">
        <f>IF($A$15='Datos '!$C103,'Datos '!$D103,'Datos '!$D$68)</f>
        <v>0</v>
      </c>
      <c r="N63" s="329" t="str">
        <f>IF($A$16='Datos '!$C103,'Datos '!$D103,'Datos '!$D$68)</f>
        <v>0</v>
      </c>
      <c r="O63" s="329" t="str">
        <f>IF($A$17='Datos '!$C103,'Datos '!$D103,'Datos '!$D$68)</f>
        <v>0</v>
      </c>
      <c r="P63" s="329" t="str">
        <f>IF($A$18='Datos '!$C103,'Datos '!$D103,'Datos '!$D$68)</f>
        <v>0</v>
      </c>
      <c r="Q63" s="329" t="str">
        <f>IF($A$19='Datos '!$C103,'Datos '!$D103,'Datos '!$D$68)</f>
        <v>0</v>
      </c>
    </row>
    <row r="64" spans="3:17" ht="13.5" hidden="1" customHeight="1" x14ac:dyDescent="0.15">
      <c r="C64" s="329" t="str">
        <f>IF($A$5='Datos '!$C104,'Datos '!$D104,'Datos '!$D$68)</f>
        <v>0</v>
      </c>
      <c r="D64" s="329" t="str">
        <f>IF($A$6='Datos '!$C104,'Datos '!$D104,'Datos '!$D$68)</f>
        <v>0</v>
      </c>
      <c r="E64" s="329" t="str">
        <f>IF($A$7='Datos '!$C104,'Datos '!$D104,'Datos '!$D$68)</f>
        <v>0</v>
      </c>
      <c r="F64" s="329" t="str">
        <f>IF($A$8='Datos '!$C104,'Datos '!$D104,'Datos '!$D$68)</f>
        <v>0</v>
      </c>
      <c r="G64" s="329" t="str">
        <f>IF($A$9='Datos '!$C104,'Datos '!$D104,'Datos '!$D$68)</f>
        <v>0</v>
      </c>
      <c r="H64" s="329" t="str">
        <f>IF($A$10='Datos '!$C104,'Datos '!$D104,'Datos '!$D$68)</f>
        <v>0</v>
      </c>
      <c r="I64" s="329" t="str">
        <f>IF($A$11='Datos '!$C104,'Datos '!$D104,'Datos '!$D$68)</f>
        <v>0</v>
      </c>
      <c r="J64" s="329" t="str">
        <f>IF($A$12='Datos '!$C104,'Datos '!$D104,'Datos '!$D$68)</f>
        <v>0</v>
      </c>
      <c r="K64" s="329" t="str">
        <f>IF($A$13='Datos '!$C104,'Datos '!$D104,'Datos '!$D$68)</f>
        <v>0</v>
      </c>
      <c r="L64" s="329" t="str">
        <f>IF($A$14='Datos '!$C104,'Datos '!$D104,'Datos '!$D$68)</f>
        <v>0</v>
      </c>
      <c r="M64" s="329" t="str">
        <f>IF($A$15='Datos '!$C104,'Datos '!$D104,'Datos '!$D$68)</f>
        <v>0</v>
      </c>
      <c r="N64" s="329" t="str">
        <f>IF($A$16='Datos '!$C104,'Datos '!$D104,'Datos '!$D$68)</f>
        <v>0</v>
      </c>
      <c r="O64" s="329" t="str">
        <f>IF($A$17='Datos '!$C104,'Datos '!$D104,'Datos '!$D$68)</f>
        <v>0</v>
      </c>
      <c r="P64" s="329" t="str">
        <f>IF($A$18='Datos '!$C104,'Datos '!$D104,'Datos '!$D$68)</f>
        <v>0</v>
      </c>
      <c r="Q64" s="329" t="str">
        <f>IF($A$19='Datos '!$C104,'Datos '!$D104,'Datos '!$D$68)</f>
        <v>0</v>
      </c>
    </row>
    <row r="65" spans="3:17" ht="13.5" hidden="1" customHeight="1" x14ac:dyDescent="0.15">
      <c r="C65" s="329" t="str">
        <f>IF($A$5='Datos '!$C105,'Datos '!$D105,'Datos '!$D$68)</f>
        <v>0</v>
      </c>
      <c r="D65" s="329" t="str">
        <f>IF($A$6='Datos '!$C105,'Datos '!$D105,'Datos '!$D$68)</f>
        <v>0</v>
      </c>
      <c r="E65" s="329" t="str">
        <f>IF($A$7='Datos '!$C105,'Datos '!$D105,'Datos '!$D$68)</f>
        <v>0</v>
      </c>
      <c r="F65" s="329" t="str">
        <f>IF($A$8='Datos '!$C105,'Datos '!$D105,'Datos '!$D$68)</f>
        <v>0</v>
      </c>
      <c r="G65" s="329" t="str">
        <f>IF($A$9='Datos '!$C105,'Datos '!$D105,'Datos '!$D$68)</f>
        <v>0</v>
      </c>
      <c r="H65" s="329" t="str">
        <f>IF($A$10='Datos '!$C105,'Datos '!$D105,'Datos '!$D$68)</f>
        <v>0</v>
      </c>
      <c r="I65" s="329" t="str">
        <f>IF($A$11='Datos '!$C105,'Datos '!$D105,'Datos '!$D$68)</f>
        <v>0</v>
      </c>
      <c r="J65" s="329" t="str">
        <f>IF($A$12='Datos '!$C105,'Datos '!$D105,'Datos '!$D$68)</f>
        <v>0</v>
      </c>
      <c r="K65" s="329" t="str">
        <f>IF($A$13='Datos '!$C105,'Datos '!$D105,'Datos '!$D$68)</f>
        <v>0</v>
      </c>
      <c r="L65" s="329" t="str">
        <f>IF($A$14='Datos '!$C105,'Datos '!$D105,'Datos '!$D$68)</f>
        <v>0</v>
      </c>
      <c r="M65" s="329" t="str">
        <f>IF($A$15='Datos '!$C105,'Datos '!$D105,'Datos '!$D$68)</f>
        <v>0</v>
      </c>
      <c r="N65" s="329" t="str">
        <f>IF($A$16='Datos '!$C105,'Datos '!$D105,'Datos '!$D$68)</f>
        <v>0</v>
      </c>
      <c r="O65" s="329" t="str">
        <f>IF($A$17='Datos '!$C105,'Datos '!$D105,'Datos '!$D$68)</f>
        <v>0</v>
      </c>
      <c r="P65" s="329" t="str">
        <f>IF($A$18='Datos '!$C105,'Datos '!$D105,'Datos '!$D$68)</f>
        <v>0</v>
      </c>
      <c r="Q65" s="329" t="str">
        <f>IF($A$19='Datos '!$C105,'Datos '!$D105,'Datos '!$D$68)</f>
        <v>0</v>
      </c>
    </row>
    <row r="66" spans="3:17" ht="13.5" hidden="1" customHeight="1" x14ac:dyDescent="0.15">
      <c r="C66" s="330">
        <f>SUM(C29:C65)</f>
        <v>1</v>
      </c>
      <c r="D66" s="330">
        <f t="shared" ref="D66:Q66" si="1">SUM(D29:D65)</f>
        <v>1</v>
      </c>
      <c r="E66" s="330">
        <f t="shared" si="1"/>
        <v>1</v>
      </c>
      <c r="F66" s="330">
        <f t="shared" si="1"/>
        <v>1</v>
      </c>
      <c r="G66" s="330">
        <f t="shared" si="1"/>
        <v>1</v>
      </c>
      <c r="H66" s="330">
        <f t="shared" si="1"/>
        <v>1</v>
      </c>
      <c r="I66" s="330">
        <f t="shared" si="1"/>
        <v>1</v>
      </c>
      <c r="J66" s="330">
        <f t="shared" si="1"/>
        <v>1</v>
      </c>
      <c r="K66" s="330">
        <f t="shared" si="1"/>
        <v>1</v>
      </c>
      <c r="L66" s="330">
        <f t="shared" si="1"/>
        <v>1</v>
      </c>
      <c r="M66" s="330">
        <f t="shared" si="1"/>
        <v>1</v>
      </c>
      <c r="N66" s="330">
        <f t="shared" si="1"/>
        <v>1</v>
      </c>
      <c r="O66" s="330">
        <f t="shared" si="1"/>
        <v>1</v>
      </c>
      <c r="P66" s="330">
        <f t="shared" si="1"/>
        <v>1</v>
      </c>
      <c r="Q66" s="330">
        <f t="shared" si="1"/>
        <v>1</v>
      </c>
    </row>
    <row r="67" spans="3:17" ht="13.5" hidden="1" customHeight="1" x14ac:dyDescent="0.15"/>
    <row r="68" spans="3:17" ht="13.5" hidden="1" customHeight="1" x14ac:dyDescent="0.15"/>
  </sheetData>
  <sheetProtection algorithmName="SHA-512" hashValue="ohCzgbZL+lgYiCzhCcSA/Q6cOT3K0A127lFB2vzq6oWhyacIl0W56SCC1XtXwMempu9Sm8s2Iegp3k5Vbs/YaQ==" saltValue="o1V8802ccq7XOIPBuhkJFA==" spinCount="100000" sheet="1" objects="1" scenarios="1" formatColumns="0" formatRows="0" sort="0" autoFilter="0"/>
  <dataConsolidate/>
  <mergeCells count="4">
    <mergeCell ref="B3:C3"/>
    <mergeCell ref="B2:C2"/>
    <mergeCell ref="B1:C1"/>
    <mergeCell ref="A22:B22"/>
  </mergeCells>
  <dataValidations count="3">
    <dataValidation type="whole" allowBlank="1" showErrorMessage="1" errorTitle="Cantidad" error="Mínimo 1, Máximo 99" sqref="B5" xr:uid="{D63C2080-C565-8348-82F7-CA06766F1A60}">
      <formula1>0</formula1>
      <formula2>99</formula2>
    </dataValidation>
    <dataValidation type="whole" allowBlank="1" showErrorMessage="1" errorTitle="Cantidad" error="Mínimo 1_x000a_Máximo 99" sqref="B6:B19" xr:uid="{56B674EE-5191-DF48-918C-20F85B5758FE}">
      <formula1>0</formula1>
      <formula2>99</formula2>
    </dataValidation>
    <dataValidation type="list" allowBlank="1" showInputMessage="1" showErrorMessage="1" sqref="A5:A19" xr:uid="{AEDE9B4D-9D8B-4A40-9F54-E8FA22AF0D6D}">
      <formula1>Selección_Productos</formula1>
    </dataValidation>
  </dataValidations>
  <pageMargins left="1" right="1" top="1" bottom="1" header="0.25" footer="0.25"/>
  <pageSetup orientation="portrait"/>
  <headerFooter alignWithMargins="0">
    <oddFooter>&amp;C&amp;"Helvetica,Regular"&amp;12&amp;K000000&amp;P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A676F-D757-6743-BB19-150749E9414A}">
  <sheetPr>
    <pageSetUpPr fitToPage="1"/>
  </sheetPr>
  <dimension ref="B1:H49"/>
  <sheetViews>
    <sheetView showGridLines="0" workbookViewId="0">
      <selection activeCell="A32" sqref="A32:IV32"/>
    </sheetView>
  </sheetViews>
  <sheetFormatPr baseColWidth="10" defaultRowHeight="12.75" customHeight="1" x14ac:dyDescent="0.15"/>
  <cols>
    <col min="1" max="1" width="2" customWidth="1"/>
    <col min="2" max="2" width="9.6640625" style="278" customWidth="1"/>
    <col min="3" max="3" width="49.1640625" style="279" customWidth="1"/>
    <col min="4" max="5" width="12.83203125" style="395" customWidth="1"/>
    <col min="6" max="6" width="15" style="1" customWidth="1"/>
    <col min="7" max="240" width="10.83203125" customWidth="1"/>
  </cols>
  <sheetData>
    <row r="1" spans="2:8" ht="13.5" customHeight="1" thickBot="1" x14ac:dyDescent="0.2">
      <c r="B1" s="829" t="s">
        <v>10</v>
      </c>
      <c r="C1" s="864"/>
      <c r="D1" s="864"/>
      <c r="E1" s="864"/>
      <c r="F1" s="865"/>
    </row>
    <row r="2" spans="2:8" ht="14.75" customHeight="1" thickBot="1" x14ac:dyDescent="0.2">
      <c r="B2" s="870" t="s">
        <v>261</v>
      </c>
      <c r="C2" s="528" t="str">
        <f>'Listado de Precios Interactivo'!C2</f>
        <v>Envío a Domicilio</v>
      </c>
      <c r="D2" s="846" t="str">
        <f>IF(C2='Datos '!S3,"VER NOTA AL FINAL DE LA PLANILLA",'Datos '!S8)</f>
        <v xml:space="preserve">   </v>
      </c>
      <c r="E2" s="847"/>
      <c r="F2" s="848"/>
    </row>
    <row r="3" spans="2:8" ht="25.75" customHeight="1" thickBot="1" x14ac:dyDescent="0.2">
      <c r="B3" s="871"/>
      <c r="C3" s="528" t="str">
        <f>'Listado de Precios Interactivo'!C3</f>
        <v>Monotributista</v>
      </c>
      <c r="D3" s="832" t="s">
        <v>35</v>
      </c>
      <c r="E3" s="866"/>
      <c r="F3" s="855" t="s">
        <v>256</v>
      </c>
    </row>
    <row r="4" spans="2:8" ht="13.5" customHeight="1" thickBot="1" x14ac:dyDescent="0.2">
      <c r="B4" s="871"/>
      <c r="C4" s="46" t="s">
        <v>1</v>
      </c>
      <c r="D4" s="833"/>
      <c r="E4" s="867"/>
      <c r="F4" s="863"/>
    </row>
    <row r="5" spans="2:8" ht="13.5" customHeight="1" thickBot="1" x14ac:dyDescent="0.2">
      <c r="B5" s="872"/>
      <c r="C5" s="390" t="s">
        <v>253</v>
      </c>
      <c r="D5" s="834"/>
      <c r="E5" s="867"/>
      <c r="F5" s="856"/>
    </row>
    <row r="6" spans="2:8" ht="15" thickBot="1" x14ac:dyDescent="0.2">
      <c r="B6" s="414" t="str">
        <f>'Sheet1-1'!A70</f>
        <v>600L</v>
      </c>
      <c r="C6" s="435" t="str">
        <f>'Sheet1-1'!B70</f>
        <v>Bolsas Compostable - Set de 10</v>
      </c>
      <c r="D6" s="692">
        <f>'Sheet1-1'!C70</f>
        <v>10</v>
      </c>
      <c r="E6" s="419"/>
      <c r="F6" s="556">
        <f>PRODUCT('Datos '!$AE$6,'Sheet1-1'!F70)</f>
        <v>5301.45</v>
      </c>
    </row>
    <row r="7" spans="2:8" ht="28" customHeight="1" thickBot="1" x14ac:dyDescent="0.2">
      <c r="B7" s="412" t="s">
        <v>262</v>
      </c>
      <c r="C7" s="389" t="s">
        <v>254</v>
      </c>
      <c r="D7" s="418" t="s">
        <v>35</v>
      </c>
      <c r="E7" s="420"/>
      <c r="F7" s="557" t="s">
        <v>256</v>
      </c>
      <c r="H7" s="1"/>
    </row>
    <row r="8" spans="2:8" ht="13" x14ac:dyDescent="0.15">
      <c r="B8" s="434">
        <f>'Sheet1-1'!A75</f>
        <v>6150</v>
      </c>
      <c r="C8" s="518" t="str">
        <f>'Sheet1-1'!B75</f>
        <v>Manual de la Oportunidad de Negocio</v>
      </c>
      <c r="D8" s="409">
        <f>'Sheet1-1'!C75</f>
        <v>4</v>
      </c>
      <c r="E8" s="421"/>
      <c r="F8" s="556">
        <f>PRODUCT('Datos '!$AE$6,'Sheet1-1'!F75)</f>
        <v>24149.774999999998</v>
      </c>
    </row>
    <row r="9" spans="2:8" ht="12.75" customHeight="1" x14ac:dyDescent="0.15">
      <c r="B9" s="433">
        <f>'Sheet1-1'!A76</f>
        <v>6240</v>
      </c>
      <c r="C9" s="519" t="str">
        <f>'Sheet1-1'!B76</f>
        <v>Catálogo de Productos x 10 unidades</v>
      </c>
      <c r="D9" s="407">
        <f>'Sheet1-1'!C76</f>
        <v>10</v>
      </c>
      <c r="E9" s="421"/>
      <c r="F9" s="556">
        <f>PRODUCT('Datos '!$AE$6,'Sheet1-1'!F76)</f>
        <v>14996.55</v>
      </c>
    </row>
    <row r="10" spans="2:8" ht="12.75" customHeight="1" x14ac:dyDescent="0.15">
      <c r="B10" s="430">
        <f>'Sheet1-1'!A78</f>
        <v>6624</v>
      </c>
      <c r="C10" s="520" t="str">
        <f>'Sheet1-1'!B78</f>
        <v>Catálogo de Productos x 20 unidades</v>
      </c>
      <c r="D10" s="407">
        <f>'Sheet1-1'!C78</f>
        <v>20</v>
      </c>
      <c r="E10" s="421"/>
      <c r="F10" s="556">
        <f>PRODUCT('Datos '!$AE$6,'Sheet1-1'!F78)</f>
        <v>24590.924999999999</v>
      </c>
      <c r="H10" s="413"/>
    </row>
    <row r="11" spans="2:8" ht="12.75" customHeight="1" x14ac:dyDescent="0.15">
      <c r="B11" s="433">
        <f>'Sheet1-1'!A79</f>
        <v>6625</v>
      </c>
      <c r="C11" s="519" t="str">
        <f>'Sheet1-1'!B79</f>
        <v>Catálogo de Productos x 50 unidades</v>
      </c>
      <c r="D11" s="407">
        <f>'Sheet1-1'!C79</f>
        <v>50</v>
      </c>
      <c r="E11" s="421"/>
      <c r="F11" s="556">
        <f>PRODUCT('Datos '!$AE$6,'Sheet1-1'!F79)</f>
        <v>48741.974999999999</v>
      </c>
      <c r="H11" s="413"/>
    </row>
    <row r="12" spans="2:8" ht="12.75" hidden="1" customHeight="1" x14ac:dyDescent="0.15">
      <c r="B12" s="433" t="str">
        <f>'Sheet1-1'!A80</f>
        <v>N269</v>
      </c>
      <c r="C12" s="519" t="str">
        <f>'Sheet1-1'!B80</f>
        <v>Kit Skin</v>
      </c>
      <c r="D12" s="407">
        <f>'Sheet1-1'!C80</f>
        <v>1</v>
      </c>
      <c r="E12" s="421"/>
      <c r="F12" s="556">
        <f>PRODUCT('Datos '!$AE$6,'Sheet1-1'!F80)</f>
        <v>1993.8959999999997</v>
      </c>
      <c r="H12" s="413"/>
    </row>
    <row r="13" spans="2:8" ht="12.75" hidden="1" customHeight="1" x14ac:dyDescent="0.15">
      <c r="B13" s="433">
        <f>'Sheet1-1'!A82</f>
        <v>6061</v>
      </c>
      <c r="C13" s="519" t="str">
        <f>'Sheet1-1'!B82</f>
        <v xml:space="preserve">Tallimetro Samantha Clayton </v>
      </c>
      <c r="D13" s="407">
        <f>'Sheet1-1'!C82</f>
        <v>1</v>
      </c>
      <c r="E13" s="421"/>
      <c r="F13" s="556">
        <f>PRODUCT('Datos '!$AE$6,'Sheet1-1'!F82)</f>
        <v>24355.05</v>
      </c>
      <c r="H13" s="59"/>
    </row>
    <row r="14" spans="2:8" ht="12.75" customHeight="1" x14ac:dyDescent="0.15">
      <c r="B14" s="431">
        <f>'Sheet1-1'!A83</f>
        <v>6999</v>
      </c>
      <c r="C14" s="519" t="str">
        <f>'Sheet1-1'!B83</f>
        <v>Folleto Desayuno Saludable</v>
      </c>
      <c r="D14" s="407">
        <f>'Sheet1-1'!C83</f>
        <v>100</v>
      </c>
      <c r="E14" s="421"/>
      <c r="F14" s="556">
        <f>PRODUCT('Datos '!$AE$6,'Sheet1-1'!F83)</f>
        <v>15769.199999999999</v>
      </c>
      <c r="H14" s="59"/>
    </row>
    <row r="15" spans="2:8" ht="12.75" hidden="1" customHeight="1" x14ac:dyDescent="0.15">
      <c r="B15" s="431" t="str">
        <f>'Sheet1-1'!A84</f>
        <v>N375</v>
      </c>
      <c r="C15" s="519" t="str">
        <f>'Sheet1-1'!B84</f>
        <v>Libro de Ingredientes</v>
      </c>
      <c r="D15" s="407">
        <f>'Sheet1-1'!C84</f>
        <v>1</v>
      </c>
      <c r="E15" s="421"/>
      <c r="F15" s="556">
        <f>PRODUCT('Datos '!$AE$6,'Sheet1-1'!F84)</f>
        <v>500.22074999999995</v>
      </c>
      <c r="H15" s="59"/>
    </row>
    <row r="16" spans="2:8" ht="12.75" hidden="1" customHeight="1" x14ac:dyDescent="0.15">
      <c r="B16" s="430" t="str">
        <f>'Sheet1-1'!A85</f>
        <v>N376</v>
      </c>
      <c r="C16" s="519" t="str">
        <f>'Sheet1-1'!B85</f>
        <v>Posters de Productos</v>
      </c>
      <c r="D16" s="407">
        <f>'Sheet1-1'!C85</f>
        <v>50</v>
      </c>
      <c r="E16" s="421"/>
      <c r="F16" s="556">
        <f>PRODUCT('Datos '!$AE$6,'Sheet1-1'!F85)</f>
        <v>1786.6319999999998</v>
      </c>
      <c r="H16" s="59"/>
    </row>
    <row r="17" spans="2:6" ht="12.75" hidden="1" customHeight="1" x14ac:dyDescent="0.15">
      <c r="B17" s="433" t="str">
        <f>'Sheet1-1'!A86</f>
        <v>N377</v>
      </c>
      <c r="C17" s="519" t="str">
        <f>'Sheet1-1'!B86</f>
        <v>Planeador Alimenticio</v>
      </c>
      <c r="D17" s="407">
        <f>'Sheet1-1'!C86</f>
        <v>50</v>
      </c>
      <c r="E17" s="421"/>
      <c r="F17" s="556">
        <f>PRODUCT('Datos '!$AE$6,'Sheet1-1'!F86)</f>
        <v>693.19199999999989</v>
      </c>
    </row>
    <row r="18" spans="2:6" ht="12.75" hidden="1" customHeight="1" x14ac:dyDescent="0.15">
      <c r="B18" s="431" t="str">
        <f>'Sheet1-1'!A87</f>
        <v>N378</v>
      </c>
      <c r="C18" s="520" t="str">
        <f>'Sheet1-1'!B87</f>
        <v>Discurso del Elevador</v>
      </c>
      <c r="D18" s="407">
        <f>'Sheet1-1'!C87</f>
        <v>10</v>
      </c>
      <c r="E18" s="421"/>
      <c r="F18" s="556">
        <f>PRODUCT('Datos '!$AE$6,'Sheet1-1'!F87)</f>
        <v>936.16874999999993</v>
      </c>
    </row>
    <row r="19" spans="2:6" ht="12.75" customHeight="1" thickBot="1" x14ac:dyDescent="0.2">
      <c r="B19" s="432">
        <f>'Sheet1-1'!A90</f>
        <v>6705</v>
      </c>
      <c r="C19" s="521" t="str">
        <f>'Sheet1-1'!B90</f>
        <v>Libro de Presentación</v>
      </c>
      <c r="D19" s="408">
        <f>'Sheet1-1'!C90</f>
        <v>1</v>
      </c>
      <c r="E19" s="422"/>
      <c r="F19" s="556">
        <f>PRODUCT('Datos '!$AE$6,'Sheet1-1'!F90)</f>
        <v>6395.4</v>
      </c>
    </row>
    <row r="20" spans="2:6" ht="14" thickBot="1" x14ac:dyDescent="0.2">
      <c r="B20" s="870" t="s">
        <v>262</v>
      </c>
      <c r="C20" s="391" t="str">
        <f>'Sheet1-1'!B95</f>
        <v>PROMOCIÓN</v>
      </c>
      <c r="D20" s="853" t="s">
        <v>35</v>
      </c>
      <c r="E20" s="849" t="s">
        <v>255</v>
      </c>
      <c r="F20" s="851" t="s">
        <v>258</v>
      </c>
    </row>
    <row r="21" spans="2:6" ht="15" thickBot="1" x14ac:dyDescent="0.2">
      <c r="B21" s="871"/>
      <c r="C21" s="392" t="s">
        <v>90</v>
      </c>
      <c r="D21" s="854"/>
      <c r="E21" s="850"/>
      <c r="F21" s="852"/>
    </row>
    <row r="22" spans="2:6" ht="12.75" hidden="1" customHeight="1" x14ac:dyDescent="0.15">
      <c r="B22" s="436">
        <f>'Sheet1-1'!A97</f>
        <v>8440</v>
      </c>
      <c r="C22" s="522" t="str">
        <f>'Sheet1-1'!B97</f>
        <v xml:space="preserve">Botón - Desayuno Saludable - "Empezá bien el día" </v>
      </c>
      <c r="D22" s="423">
        <f>'Sheet1-1'!C97</f>
        <v>3</v>
      </c>
      <c r="E22" s="411">
        <f>'Sheet1-1'!D97</f>
        <v>0.78</v>
      </c>
      <c r="F22" s="556">
        <f>PRODUCT('Datos '!$AE$6,'Sheet1-1'!F97)</f>
        <v>1544.5605</v>
      </c>
    </row>
    <row r="23" spans="2:6" ht="13.5" customHeight="1" x14ac:dyDescent="0.15">
      <c r="B23" s="437" t="str">
        <f>'Sheet1-1'!A98</f>
        <v>367A</v>
      </c>
      <c r="C23" s="523" t="str">
        <f>'Sheet1-1'!B98</f>
        <v>Botón - Yo Amo Herbalife</v>
      </c>
      <c r="D23" s="425">
        <f>'Sheet1-1'!C98</f>
        <v>5</v>
      </c>
      <c r="E23" s="424">
        <f>'Sheet1-1'!D98</f>
        <v>0.65</v>
      </c>
      <c r="F23" s="558">
        <f>PRODUCT('Datos '!$AE$6,'Sheet1-1'!F98)</f>
        <v>17865.3</v>
      </c>
    </row>
    <row r="24" spans="2:6" ht="13" hidden="1" x14ac:dyDescent="0.15">
      <c r="B24" s="438" t="str">
        <f>'Sheet1-1'!A99</f>
        <v>592A</v>
      </c>
      <c r="C24" s="524" t="str">
        <f>'Sheet1-1'!B99</f>
        <v>Botón - Herbalife Nutrición</v>
      </c>
      <c r="D24" s="406">
        <f>'Sheet1-1'!C99</f>
        <v>5</v>
      </c>
      <c r="E24" s="399">
        <f>'Sheet1-1'!D99</f>
        <v>0.65</v>
      </c>
      <c r="F24" s="558">
        <f>PRODUCT('Datos '!$AE$6,'Sheet1-1'!F99)</f>
        <v>1157.7764999999999</v>
      </c>
    </row>
    <row r="25" spans="2:6" ht="13" hidden="1" x14ac:dyDescent="0.15">
      <c r="B25" s="438">
        <f>'Sheet1-1'!A100</f>
        <v>7123</v>
      </c>
      <c r="C25" s="524" t="str">
        <f>'Sheet1-1'!B100</f>
        <v>Botón - Trabaja desde casa</v>
      </c>
      <c r="D25" s="406">
        <f>'Sheet1-1'!C100</f>
        <v>10</v>
      </c>
      <c r="E25" s="399">
        <f>'Sheet1-1'!D100</f>
        <v>0.75</v>
      </c>
      <c r="F25" s="558">
        <f>PRODUCT('Datos '!$AE$6,'Sheet1-1'!F100)</f>
        <v>1697.1142499999999</v>
      </c>
    </row>
    <row r="26" spans="2:6" ht="13" hidden="1" x14ac:dyDescent="0.15">
      <c r="B26" s="438" t="str">
        <f>'Sheet1-1'!A101</f>
        <v>I218</v>
      </c>
      <c r="C26" s="524" t="str">
        <f>'Sheet1-1'!B101</f>
        <v>Botón- Controlá tu peso</v>
      </c>
      <c r="D26" s="406">
        <f>'Sheet1-1'!C101</f>
        <v>5</v>
      </c>
      <c r="E26" s="399">
        <f>'Sheet1-1'!D101</f>
        <v>0.65</v>
      </c>
      <c r="F26" s="558">
        <f>PRODUCT('Datos '!$AE$6,'Sheet1-1'!F101)</f>
        <v>1544.5732499999999</v>
      </c>
    </row>
    <row r="27" spans="2:6" ht="13.75" hidden="1" customHeight="1" x14ac:dyDescent="0.15">
      <c r="B27" s="438" t="str">
        <f>'Sheet1-1'!A102</f>
        <v>593A</v>
      </c>
      <c r="C27" s="523" t="str">
        <f>'Sheet1-1'!B102</f>
        <v>Botón - Ponete en Forma</v>
      </c>
      <c r="D27" s="426">
        <f>'Sheet1-1'!C102</f>
        <v>5</v>
      </c>
      <c r="E27" s="400">
        <f>'Sheet1-1'!D102</f>
        <v>0.65</v>
      </c>
      <c r="F27" s="558">
        <f>PRODUCT('Datos '!$AE$6,'Sheet1-1'!F102)</f>
        <v>1157.78925</v>
      </c>
    </row>
    <row r="28" spans="2:6" ht="13.75" hidden="1" customHeight="1" x14ac:dyDescent="0.15">
      <c r="B28" s="439">
        <f>'Sheet1-1'!A103</f>
        <v>7640</v>
      </c>
      <c r="C28" s="523" t="str">
        <f>'Sheet1-1'!B103</f>
        <v>Maletín</v>
      </c>
      <c r="D28" s="426">
        <f>'Sheet1-1'!C103</f>
        <v>1</v>
      </c>
      <c r="E28" s="400">
        <f>'Sheet1-1'!D103</f>
        <v>2.25</v>
      </c>
      <c r="F28" s="558">
        <f>PRODUCT('Datos '!$AE$6,'Sheet1-1'!F103)</f>
        <v>2687.1262500000003</v>
      </c>
    </row>
    <row r="29" spans="2:6" ht="13.75" customHeight="1" x14ac:dyDescent="0.15">
      <c r="B29" s="439">
        <f>'Sheet1-1'!A104</f>
        <v>8298</v>
      </c>
      <c r="C29" s="523" t="str">
        <f>'Sheet1-1'!B104</f>
        <v>Tabletero Pequeño Verde</v>
      </c>
      <c r="D29" s="426">
        <f>'Sheet1-1'!C104</f>
        <v>5</v>
      </c>
      <c r="E29" s="400">
        <f>'Sheet1-1'!D104</f>
        <v>2</v>
      </c>
      <c r="F29" s="558">
        <f>PRODUCT('Datos '!$AE$6,'Sheet1-1'!F104)</f>
        <v>33303</v>
      </c>
    </row>
    <row r="30" spans="2:6" ht="13.75" hidden="1" customHeight="1" x14ac:dyDescent="0.15">
      <c r="B30" s="437" t="e">
        <f>'Sheet1-1'!#REF!</f>
        <v>#REF!</v>
      </c>
      <c r="C30" s="523" t="e">
        <f>'Sheet1-1'!#REF!</f>
        <v>#REF!</v>
      </c>
      <c r="D30" s="427" t="e">
        <f>'Sheet1-1'!#REF!</f>
        <v>#REF!</v>
      </c>
      <c r="E30" s="400" t="e">
        <f>'Sheet1-1'!#REF!</f>
        <v>#REF!</v>
      </c>
      <c r="F30" s="558" t="e">
        <f>PRODUCT('Datos '!$AE$6,'Sheet1-1'!#REF!)</f>
        <v>#REF!</v>
      </c>
    </row>
    <row r="31" spans="2:6" ht="13.75" customHeight="1" x14ac:dyDescent="0.15">
      <c r="B31" s="438" t="str">
        <f>'Sheet1-1'!A105</f>
        <v>295A</v>
      </c>
      <c r="C31" s="523" t="str">
        <f>'Sheet1-1'!B105</f>
        <v>Shaker - Vaso Mezclador</v>
      </c>
      <c r="D31" s="427">
        <f>'Sheet1-1'!C105</f>
        <v>1</v>
      </c>
      <c r="E31" s="400">
        <f>'Sheet1-1'!D105</f>
        <v>0.33</v>
      </c>
      <c r="F31" s="558">
        <f>PRODUCT('Datos '!$AE$6,'Sheet1-1'!F105)</f>
        <v>18437.774999999998</v>
      </c>
    </row>
    <row r="32" spans="2:6" ht="14.25" customHeight="1" thickBot="1" x14ac:dyDescent="0.2">
      <c r="B32" s="440">
        <f>'Sheet1-1'!A107</f>
        <v>8438</v>
      </c>
      <c r="C32" s="525" t="str">
        <f>'Sheet1-1'!B107</f>
        <v>Cuchara Medidora x 1 unidad</v>
      </c>
      <c r="D32" s="406">
        <f>'Sheet1-1'!C107</f>
        <v>1</v>
      </c>
      <c r="E32" s="400">
        <f>'Sheet1-1'!D107</f>
        <v>0.12</v>
      </c>
      <c r="F32" s="558">
        <f>PRODUCT('Datos '!$AE$6,'Sheet1-1'!F107)</f>
        <v>21180.3</v>
      </c>
    </row>
    <row r="33" spans="2:6" ht="26.25" hidden="1" customHeight="1" thickBot="1" x14ac:dyDescent="0.2">
      <c r="B33" s="859" t="s">
        <v>261</v>
      </c>
      <c r="C33" s="516" t="s">
        <v>168</v>
      </c>
      <c r="D33" s="855" t="s">
        <v>35</v>
      </c>
      <c r="E33" s="868" t="s">
        <v>255</v>
      </c>
      <c r="F33" s="857" t="s">
        <v>258</v>
      </c>
    </row>
    <row r="34" spans="2:6" ht="15.75" hidden="1" customHeight="1" thickBot="1" x14ac:dyDescent="0.2">
      <c r="B34" s="860"/>
      <c r="C34" s="517" t="s">
        <v>251</v>
      </c>
      <c r="D34" s="856"/>
      <c r="E34" s="869"/>
      <c r="F34" s="858"/>
    </row>
    <row r="35" spans="2:6" ht="13.5" hidden="1" customHeight="1" x14ac:dyDescent="0.15">
      <c r="B35" s="415">
        <f>'Sheet1-1'!A156</f>
        <v>0</v>
      </c>
      <c r="C35" s="526">
        <f>'Sheet1-1'!B156</f>
        <v>0</v>
      </c>
      <c r="D35" s="415">
        <f>'Sheet1-1'!C156</f>
        <v>0</v>
      </c>
      <c r="E35" s="432">
        <f>'Sheet1-1'!D156</f>
        <v>0</v>
      </c>
      <c r="F35" s="559">
        <f>PRODUCT('Datos '!$AE$6,SUM('Sheet1-1'!F156,PRODUCT('Sheet1-1'!F156,'Datos '!$T$6),PRODUCT('Sheet1-1'!F156,'Datos '!$D$3)))</f>
        <v>0</v>
      </c>
    </row>
    <row r="36" spans="2:6" ht="12.75" hidden="1" customHeight="1" x14ac:dyDescent="0.15">
      <c r="B36" s="416">
        <f>'Sheet1-1'!A157</f>
        <v>0</v>
      </c>
      <c r="C36" s="527">
        <f>'Sheet1-1'!B157</f>
        <v>0</v>
      </c>
      <c r="D36" s="416">
        <f>'Sheet1-1'!C157</f>
        <v>0</v>
      </c>
      <c r="E36" s="417">
        <f>'Sheet1-1'!D157</f>
        <v>0</v>
      </c>
      <c r="F36" s="559">
        <f>PRODUCT('Datos '!$AE$6,SUM('Sheet1-1'!F157,PRODUCT('Sheet1-1'!F157,'Datos '!$T$6),PRODUCT('Sheet1-1'!F157,'Datos '!$D$3)))</f>
        <v>0</v>
      </c>
    </row>
    <row r="37" spans="2:6" ht="12.75" hidden="1" customHeight="1" x14ac:dyDescent="0.15">
      <c r="B37" s="416">
        <f>'Sheet1-1'!A158</f>
        <v>0</v>
      </c>
      <c r="C37" s="527">
        <f>'Sheet1-1'!B158</f>
        <v>0</v>
      </c>
      <c r="D37" s="416">
        <f>'Sheet1-1'!C158</f>
        <v>0</v>
      </c>
      <c r="E37" s="417">
        <f>'Sheet1-1'!D158</f>
        <v>0</v>
      </c>
      <c r="F37" s="559">
        <f>PRODUCT('Datos '!$AE$6,SUM('Sheet1-1'!F158,PRODUCT('Sheet1-1'!F158,'Datos '!$T$6),PRODUCT('Sheet1-1'!F158,'Datos '!$D$3)))</f>
        <v>0</v>
      </c>
    </row>
    <row r="38" spans="2:6" ht="12.75" hidden="1" customHeight="1" x14ac:dyDescent="0.15">
      <c r="B38" s="416">
        <f>'Sheet1-1'!A159</f>
        <v>0</v>
      </c>
      <c r="C38" s="527">
        <f>'Sheet1-1'!B159</f>
        <v>0</v>
      </c>
      <c r="D38" s="416">
        <f>'Sheet1-1'!C159</f>
        <v>0</v>
      </c>
      <c r="E38" s="417">
        <f>'Sheet1-1'!D159</f>
        <v>0</v>
      </c>
      <c r="F38" s="559">
        <f>PRODUCT('Datos '!$AE$6,SUM('Sheet1-1'!F159,PRODUCT('Sheet1-1'!F159,'Datos '!$T$6),PRODUCT('Sheet1-1'!F159,'Datos '!$D$3)))</f>
        <v>0</v>
      </c>
    </row>
    <row r="39" spans="2:6" ht="13.5" hidden="1" customHeight="1" x14ac:dyDescent="0.15">
      <c r="B39" s="416">
        <f>'Sheet1-1'!A160</f>
        <v>0</v>
      </c>
      <c r="C39" s="527">
        <f>'Sheet1-1'!B160</f>
        <v>0</v>
      </c>
      <c r="D39" s="416">
        <f>'Sheet1-1'!C160</f>
        <v>0</v>
      </c>
      <c r="E39" s="417">
        <f>'Sheet1-1'!D160</f>
        <v>0</v>
      </c>
      <c r="F39" s="559">
        <f>PRODUCT('Datos '!$AE$6,SUM('Sheet1-1'!F160,PRODUCT('Sheet1-1'!F160,'Datos '!$T$6),PRODUCT('Sheet1-1'!F160,'Datos '!$D$3)))</f>
        <v>0</v>
      </c>
    </row>
    <row r="40" spans="2:6" ht="13" hidden="1" x14ac:dyDescent="0.15">
      <c r="B40" s="416">
        <f>'Sheet1-1'!A161</f>
        <v>0</v>
      </c>
      <c r="C40" s="527">
        <f>'Sheet1-1'!B161</f>
        <v>0</v>
      </c>
      <c r="D40" s="416">
        <f>'Sheet1-1'!C161</f>
        <v>0</v>
      </c>
      <c r="E40" s="417">
        <f>'Sheet1-1'!D161</f>
        <v>0</v>
      </c>
      <c r="F40" s="559">
        <f>PRODUCT('Datos '!$AE$6,SUM('Sheet1-1'!F161,PRODUCT('Sheet1-1'!F161,'Datos '!$T$6),PRODUCT('Sheet1-1'!F161,'Datos '!$D$3)))</f>
        <v>0</v>
      </c>
    </row>
    <row r="41" spans="2:6" ht="12.75" hidden="1" customHeight="1" x14ac:dyDescent="0.15">
      <c r="B41" s="416">
        <f>'Sheet1-1'!A162</f>
        <v>0</v>
      </c>
      <c r="C41" s="527">
        <f>'Sheet1-1'!B162</f>
        <v>0</v>
      </c>
      <c r="D41" s="416">
        <f>'Sheet1-1'!C162</f>
        <v>0</v>
      </c>
      <c r="E41" s="417">
        <f>'Sheet1-1'!D162</f>
        <v>0</v>
      </c>
      <c r="F41" s="559">
        <f>PRODUCT('Datos '!$AE$6,SUM('Sheet1-1'!F162,PRODUCT('Sheet1-1'!F162,'Datos '!$T$6),PRODUCT('Sheet1-1'!F162,'Datos '!$D$3)))</f>
        <v>0</v>
      </c>
    </row>
    <row r="42" spans="2:6" ht="12.75" hidden="1" customHeight="1" thickBot="1" x14ac:dyDescent="0.2">
      <c r="B42" s="416">
        <f>'Sheet1-1'!A163</f>
        <v>0</v>
      </c>
      <c r="C42" s="527">
        <f>'Sheet1-1'!B163</f>
        <v>0</v>
      </c>
      <c r="D42" s="416">
        <f>'Sheet1-1'!C163</f>
        <v>0</v>
      </c>
      <c r="E42" s="417">
        <f>'Sheet1-1'!D163</f>
        <v>0</v>
      </c>
      <c r="F42" s="559">
        <f>PRODUCT('Datos '!$AE$6,SUM('Sheet1-1'!F163,PRODUCT('Sheet1-1'!F163,'Datos '!$T$6),PRODUCT('Sheet1-1'!F163,'Datos '!$D$3)))</f>
        <v>0</v>
      </c>
    </row>
    <row r="43" spans="2:6" ht="15.75" customHeight="1" thickBot="1" x14ac:dyDescent="0.2">
      <c r="B43" s="401"/>
      <c r="C43" s="410"/>
      <c r="D43" s="402">
        <v>0</v>
      </c>
      <c r="E43" s="404"/>
      <c r="F43" s="403">
        <v>0</v>
      </c>
    </row>
    <row r="44" spans="2:6" ht="12.75" customHeight="1" x14ac:dyDescent="0.15">
      <c r="B44" s="334" t="s">
        <v>29</v>
      </c>
      <c r="C44" s="335"/>
      <c r="D44" s="263"/>
      <c r="E44" s="263"/>
      <c r="F44" s="398"/>
    </row>
    <row r="45" spans="2:6" ht="12.75" customHeight="1" x14ac:dyDescent="0.15">
      <c r="B45" s="334" t="s">
        <v>257</v>
      </c>
      <c r="C45" s="336"/>
      <c r="D45" s="394"/>
      <c r="E45" s="394"/>
      <c r="F45" s="396"/>
    </row>
    <row r="46" spans="2:6" ht="12.75" customHeight="1" x14ac:dyDescent="0.15">
      <c r="B46" s="334"/>
      <c r="C46" s="336"/>
      <c r="D46" s="394"/>
      <c r="E46" s="394"/>
      <c r="F46" s="396"/>
    </row>
    <row r="47" spans="2:6" ht="12.75" customHeight="1" x14ac:dyDescent="0.15">
      <c r="B47" s="861" t="str">
        <f>IF($C$2='Datos '!S3,'Datos '!Q8,'Datos '!S8)</f>
        <v xml:space="preserve">   </v>
      </c>
      <c r="C47" s="862"/>
      <c r="D47" s="862"/>
      <c r="E47" s="429" t="str">
        <f>IF($C$2='Datos '!S3,'Datos '!R8,'Datos '!S8)</f>
        <v xml:space="preserve">   </v>
      </c>
      <c r="F47" s="397"/>
    </row>
    <row r="48" spans="2:6" ht="12.75" customHeight="1" x14ac:dyDescent="0.15">
      <c r="B48" s="387"/>
      <c r="C48" s="405"/>
      <c r="D48" s="405"/>
      <c r="E48" s="405"/>
      <c r="F48" s="397"/>
    </row>
    <row r="49" spans="2:6" ht="12.75" customHeight="1" x14ac:dyDescent="0.15">
      <c r="B49" s="338"/>
      <c r="C49" s="339"/>
      <c r="D49" s="340"/>
      <c r="E49" s="340" t="s">
        <v>31</v>
      </c>
      <c r="F49" s="428" t="str">
        <f>'Datos '!N6</f>
        <v>25/07/2026</v>
      </c>
    </row>
  </sheetData>
  <sheetProtection password="EE3A" sheet="1" formatColumns="0" formatRows="0" sort="0" autoFilter="0"/>
  <mergeCells count="15">
    <mergeCell ref="B33:B34"/>
    <mergeCell ref="B47:D47"/>
    <mergeCell ref="F3:F5"/>
    <mergeCell ref="B1:F1"/>
    <mergeCell ref="E3:E5"/>
    <mergeCell ref="E33:E34"/>
    <mergeCell ref="B2:B5"/>
    <mergeCell ref="B20:B21"/>
    <mergeCell ref="D2:F2"/>
    <mergeCell ref="E20:E21"/>
    <mergeCell ref="F20:F21"/>
    <mergeCell ref="D20:D21"/>
    <mergeCell ref="D33:D34"/>
    <mergeCell ref="F33:F34"/>
    <mergeCell ref="D3:D5"/>
  </mergeCells>
  <dataValidations count="2">
    <dataValidation showErrorMessage="1" errorTitle="Condición Fiscal" error="Por favor elija una opción del listado desplegable en la hoja del &quot;Listado de Precios Interactivo&quot;, haciendo click en el icono lateral a la celda" promptTitle="Condición Fiscal" prompt="Seleccionar una opción del listado desplegable" sqref="C3" xr:uid="{E10FBF6A-EF29-2748-B156-E2D2E06A17AE}"/>
    <dataValidation allowBlank="1" showErrorMessage="1" errorTitle="Opciones de Envío / Retiro" error="Por favor elija una opción del listado desplegable en la hoja del Listado de Precios Interactivo, haciendo click en el icono lateral a la celda" promptTitle="Opciones de Envío / Retiro" prompt="Seleccionar una opción del listado desplegable" sqref="C2" xr:uid="{BDC5D365-7E7C-6948-ACC4-CE5CEBA981AE}"/>
  </dataValidations>
  <pageMargins left="0" right="0" top="0" bottom="0" header="0" footer="0"/>
  <pageSetup orientation="portrait"/>
  <headerFooter alignWithMargins="0">
    <oddFooter>&amp;C&amp;"Helvetica,Regular"&amp;12&amp;K000000&amp;P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19D30-180F-D24A-85CA-C8FADED54014}">
  <sheetPr>
    <pageSetUpPr fitToPage="1"/>
  </sheetPr>
  <dimension ref="A1:Q88"/>
  <sheetViews>
    <sheetView showGridLines="0" zoomScale="113" zoomScaleNormal="85" workbookViewId="0">
      <pane xSplit="2" ySplit="4" topLeftCell="C5" activePane="bottomRight" state="frozen"/>
      <selection pane="topRight"/>
      <selection pane="bottomLeft"/>
      <selection pane="bottomRight" activeCell="A29" sqref="A29:IV88"/>
    </sheetView>
  </sheetViews>
  <sheetFormatPr baseColWidth="10" defaultColWidth="16.33203125" defaultRowHeight="13.5" customHeight="1" x14ac:dyDescent="0.15"/>
  <cols>
    <col min="1" max="1" width="39.5" style="1" bestFit="1" customWidth="1"/>
    <col min="2" max="2" width="12" style="1" customWidth="1"/>
    <col min="3" max="8" width="16.33203125" style="1" customWidth="1"/>
    <col min="9" max="9" width="16.33203125" style="1" hidden="1" customWidth="1"/>
    <col min="10" max="17" width="16.33203125" hidden="1" customWidth="1"/>
    <col min="18" max="19" width="16.33203125" customWidth="1"/>
  </cols>
  <sheetData>
    <row r="1" spans="1:14" ht="14" customHeight="1" x14ac:dyDescent="0.15">
      <c r="A1" s="311" t="s">
        <v>32</v>
      </c>
      <c r="B1" s="842" t="str">
        <f>'Listado de Precios Interactivo'!$C$3</f>
        <v>Monotributista</v>
      </c>
      <c r="C1" s="843"/>
      <c r="D1" s="58"/>
      <c r="E1" s="59"/>
      <c r="F1" s="59"/>
      <c r="G1" s="59"/>
      <c r="H1" s="59"/>
      <c r="I1" s="59"/>
    </row>
    <row r="2" spans="1:14" ht="14" customHeight="1" x14ac:dyDescent="0.15">
      <c r="A2" s="311" t="s">
        <v>33</v>
      </c>
      <c r="B2" s="842" t="str">
        <f>'Listado de Precios Interactivo'!$C$2</f>
        <v>Envío a Domicilio</v>
      </c>
      <c r="C2" s="843"/>
      <c r="D2" s="58"/>
      <c r="E2" s="59"/>
      <c r="F2" s="59"/>
      <c r="G2" s="59"/>
      <c r="H2" s="59"/>
      <c r="I2" s="59"/>
    </row>
    <row r="3" spans="1:14" ht="14" customHeight="1" x14ac:dyDescent="0.15">
      <c r="A3" s="312"/>
      <c r="B3" s="840"/>
      <c r="C3" s="841"/>
      <c r="D3" s="60"/>
      <c r="E3" s="60"/>
      <c r="F3" s="60"/>
      <c r="G3" s="60"/>
      <c r="H3" s="60"/>
      <c r="I3" s="59"/>
    </row>
    <row r="4" spans="1:14" ht="13.25" customHeight="1" x14ac:dyDescent="0.15">
      <c r="A4" s="61" t="s">
        <v>34</v>
      </c>
      <c r="B4" s="62" t="s">
        <v>35</v>
      </c>
      <c r="C4" s="61" t="s">
        <v>36</v>
      </c>
      <c r="D4" s="61" t="s">
        <v>37</v>
      </c>
      <c r="E4" s="63">
        <v>0.25</v>
      </c>
      <c r="F4" s="63">
        <v>0.35</v>
      </c>
      <c r="G4" s="63">
        <v>0.42</v>
      </c>
      <c r="H4" s="64">
        <v>0.5</v>
      </c>
      <c r="I4" s="271"/>
    </row>
    <row r="5" spans="1:14" ht="13.25" customHeight="1" x14ac:dyDescent="0.15">
      <c r="A5" s="357" t="s">
        <v>40</v>
      </c>
      <c r="B5" s="358"/>
      <c r="C5" s="451" t="str">
        <f>IF($B$5=0,'Datos '!$S$8,PRODUCT($B$5,LOOKUP($C$85,'Datos '!$D$69:$D$124,'Datos '!E$69:E$124)))</f>
        <v xml:space="preserve">   </v>
      </c>
      <c r="D5" s="450" t="str">
        <f>IF($B$5=0,'Datos '!$S$8,PRODUCT($B$5,LOOKUP($C$85,'Datos '!$D$69:$D$124,'Datos '!F$69:F$124)))</f>
        <v xml:space="preserve">   </v>
      </c>
      <c r="E5" s="319" t="str">
        <f>IF($B$5=0,'Datos '!$S$8,PRODUCT($B$5,LOOKUP($C$85,'Datos '!$D$69:$D$124,'Datos '!G$69:G$124)))</f>
        <v xml:space="preserve">   </v>
      </c>
      <c r="F5" s="65" t="str">
        <f>IF($B$5=0,'Datos '!$S$8,PRODUCT($B$5,LOOKUP($C$85,'Datos '!$D$69:$D$124,'Datos '!H$69:H$124)))</f>
        <v xml:space="preserve">   </v>
      </c>
      <c r="G5" s="65" t="str">
        <f>IF($B$5=0,'Datos '!$S$8,PRODUCT($B$5,LOOKUP($C$85,'Datos '!$D$69:$D$124,'Datos '!I$69:I$124)))</f>
        <v xml:space="preserve">   </v>
      </c>
      <c r="H5" s="65" t="str">
        <f>IF($B$5=0,'Datos '!$S$8,PRODUCT($B$5,LOOKUP($C$85,'Datos '!$D$69:$D$124,'Datos '!J$69:J$124)))</f>
        <v xml:space="preserve">   </v>
      </c>
      <c r="I5" s="323"/>
      <c r="J5" s="324"/>
      <c r="K5" s="324"/>
      <c r="L5" s="324"/>
      <c r="M5" s="324"/>
      <c r="N5" s="324"/>
    </row>
    <row r="6" spans="1:14" ht="13" customHeight="1" x14ac:dyDescent="0.15">
      <c r="A6" s="357" t="s">
        <v>40</v>
      </c>
      <c r="B6" s="359"/>
      <c r="C6" s="452" t="str">
        <f>IF($B$6=0,'Datos '!$S$8,PRODUCT($B$6,LOOKUP($D$85,'Datos '!$D$69:$D$124,'Datos '!E69:E124)))</f>
        <v xml:space="preserve">   </v>
      </c>
      <c r="D6" s="299" t="str">
        <f>IF($B$6=0,'Datos '!$S$8,PRODUCT($B$6,LOOKUP($D$85,'Datos '!$D$69:$D$124,'Datos '!F69:F124)))</f>
        <v xml:space="preserve">   </v>
      </c>
      <c r="E6" s="66" t="str">
        <f>IF($B$6=0,'Datos '!$S$8,PRODUCT($B$6,LOOKUP($D$85,'Datos '!$D$69:$D$124,'Datos '!G69:G124)))</f>
        <v xml:space="preserve">   </v>
      </c>
      <c r="F6" s="66" t="str">
        <f>IF($B$6=0,'Datos '!$S$8,PRODUCT($B$6,LOOKUP($D$85,'Datos '!$D$69:$D$124,'Datos '!H69:H124)))</f>
        <v xml:space="preserve">   </v>
      </c>
      <c r="G6" s="66" t="str">
        <f>IF($B$6=0,'Datos '!$S$8,PRODUCT($B$6,LOOKUP($D$85,'Datos '!$D$69:$D$124,'Datos '!I69:I124)))</f>
        <v xml:space="preserve">   </v>
      </c>
      <c r="H6" s="66" t="str">
        <f>IF($B$6=0,'Datos '!$S$8,PRODUCT($B$6,LOOKUP($D$85,'Datos '!$D$69:$D$124,'Datos '!J69:J124)))</f>
        <v xml:space="preserve">   </v>
      </c>
      <c r="I6" s="323"/>
      <c r="J6" s="324"/>
      <c r="K6" s="324"/>
      <c r="L6" s="324"/>
      <c r="M6" s="324"/>
      <c r="N6" s="324"/>
    </row>
    <row r="7" spans="1:14" ht="13" customHeight="1" x14ac:dyDescent="0.15">
      <c r="A7" s="357" t="s">
        <v>40</v>
      </c>
      <c r="B7" s="360"/>
      <c r="C7" s="453" t="str">
        <f>IF($B$7=0,'Datos '!$S$8,PRODUCT($B$7,LOOKUP($E$85,'Datos '!$D$69:$D$124,'Datos '!E$69:E$124)))</f>
        <v xml:space="preserve">   </v>
      </c>
      <c r="D7" s="299" t="str">
        <f>IF($B$7=0,'Datos '!$S$8,PRODUCT($B$7,LOOKUP($E$85,'Datos '!$D$69:$D$124,'Datos '!F$69:F$124)))</f>
        <v xml:space="preserve">   </v>
      </c>
      <c r="E7" s="66" t="str">
        <f>IF($B$7=0,'Datos '!$S$8,PRODUCT($B$7,LOOKUP($E$85,'Datos '!$D$69:$D$124,'Datos '!G$69:G$124)))</f>
        <v xml:space="preserve">   </v>
      </c>
      <c r="F7" s="66" t="str">
        <f>IF($B$7=0,'Datos '!$S$8,PRODUCT($B$7,LOOKUP($E$85,'Datos '!$D$69:$D$124,'Datos '!H$69:H$124)))</f>
        <v xml:space="preserve">   </v>
      </c>
      <c r="G7" s="66" t="str">
        <f>IF($B$7=0,'Datos '!$S$8,PRODUCT($B$7,LOOKUP($E$85,'Datos '!$D$69:$D$124,'Datos '!I$69:I$124)))</f>
        <v xml:space="preserve">   </v>
      </c>
      <c r="H7" s="66" t="str">
        <f>IF($B$7=0,'Datos '!$S$8,PRODUCT($B$7,LOOKUP($E$85,'Datos '!$D$69:$D$124,'Datos '!J$69:J$124)))</f>
        <v xml:space="preserve">   </v>
      </c>
      <c r="I7" s="323"/>
      <c r="J7" s="324"/>
      <c r="K7" s="324"/>
      <c r="L7" s="324"/>
      <c r="M7" s="324"/>
      <c r="N7" s="324"/>
    </row>
    <row r="8" spans="1:14" ht="13" customHeight="1" x14ac:dyDescent="0.15">
      <c r="A8" s="357" t="s">
        <v>40</v>
      </c>
      <c r="B8" s="360"/>
      <c r="C8" s="454" t="str">
        <f>IF($B$8=0,'Datos '!$S$8,PRODUCT($B$8,LOOKUP($F$85,'Datos '!$D$69:$D$124,'Datos '!E$69:E$124)))</f>
        <v xml:space="preserve">   </v>
      </c>
      <c r="D8" s="299" t="str">
        <f>IF($B$8=0,'Datos '!$S$8,PRODUCT($B$8,LOOKUP($F$85,'Datos '!$D$69:$D$124,'Datos '!F$69:F$124)))</f>
        <v xml:space="preserve">   </v>
      </c>
      <c r="E8" s="66" t="str">
        <f>IF($B$8=0,'Datos '!$S$8,PRODUCT($B$8,LOOKUP($F$85,'Datos '!$D$69:$D$124,'Datos '!G$69:G$124)))</f>
        <v xml:space="preserve">   </v>
      </c>
      <c r="F8" s="66" t="str">
        <f>IF($B$8=0,'Datos '!$S$8,PRODUCT($B$8,LOOKUP($F$85,'Datos '!$D$69:$D$124,'Datos '!H$69:H$124)))</f>
        <v xml:space="preserve">   </v>
      </c>
      <c r="G8" s="66" t="str">
        <f>IF($B$8=0,'Datos '!$S$8,PRODUCT($B$8,LOOKUP($F$85,'Datos '!$D$69:$D$124,'Datos '!I$69:I$124)))</f>
        <v xml:space="preserve">   </v>
      </c>
      <c r="H8" s="66" t="str">
        <f>IF($B$8=0,'Datos '!$S$8,PRODUCT($B$8,LOOKUP($F$85,'Datos '!$D$69:$D$124,'Datos '!J$69:J$124)))</f>
        <v xml:space="preserve">   </v>
      </c>
      <c r="I8" s="323"/>
      <c r="J8" s="324"/>
      <c r="K8" s="324"/>
      <c r="L8" s="324"/>
      <c r="M8" s="324"/>
      <c r="N8" s="324"/>
    </row>
    <row r="9" spans="1:14" ht="13" customHeight="1" x14ac:dyDescent="0.15">
      <c r="A9" s="357" t="s">
        <v>40</v>
      </c>
      <c r="B9" s="360"/>
      <c r="C9" s="270" t="str">
        <f>IF($B$9=0," ",PRODUCT($B$9,LOOKUP($G$85,'Datos '!$D$69:$D$124,'Datos '!E$69:E$124)))</f>
        <v xml:space="preserve"> </v>
      </c>
      <c r="D9" s="299" t="str">
        <f>IF($B$9=0," ",PRODUCT($B$9,LOOKUP($G$85,'Datos '!$D$69:$D$124,'Datos '!F$69:F$124)))</f>
        <v xml:space="preserve"> </v>
      </c>
      <c r="E9" s="66" t="str">
        <f>IF($B$9=0," ",PRODUCT($B$9,LOOKUP($G$85,'Datos '!$D$69:$D$124,'Datos '!G$69:G$124)))</f>
        <v xml:space="preserve"> </v>
      </c>
      <c r="F9" s="66" t="str">
        <f>IF($B$9=0," ",PRODUCT($B$9,LOOKUP($G$85,'Datos '!$D$69:$D$124,'Datos '!H$69:H$124)))</f>
        <v xml:space="preserve"> </v>
      </c>
      <c r="G9" s="66" t="str">
        <f>IF($B$9=0," ",PRODUCT($B$9,LOOKUP($G$85,'Datos '!$D$69:$D$124,'Datos '!I$69:I$124)))</f>
        <v xml:space="preserve"> </v>
      </c>
      <c r="H9" s="66" t="str">
        <f>IF($B$9=0," ",PRODUCT($B$9,LOOKUP($G$85,'Datos '!$D$69:$D$124,'Datos '!J$69:J$124)))</f>
        <v xml:space="preserve"> </v>
      </c>
      <c r="I9" s="323"/>
      <c r="J9" s="324"/>
      <c r="K9" s="324"/>
      <c r="L9" s="324"/>
      <c r="M9" s="324"/>
      <c r="N9" s="324"/>
    </row>
    <row r="10" spans="1:14" ht="13" customHeight="1" x14ac:dyDescent="0.15">
      <c r="A10" s="357" t="s">
        <v>40</v>
      </c>
      <c r="B10" s="360"/>
      <c r="C10" s="270" t="str">
        <f>IF($B$10=0," ",PRODUCT($B$10,LOOKUP($H$85,'Datos '!$D$69:$D$124,'Datos '!E$69:E$124)))</f>
        <v xml:space="preserve"> </v>
      </c>
      <c r="D10" s="299" t="str">
        <f>IF($B$10=0," ",PRODUCT($B$10,LOOKUP($H$85,'Datos '!$D$69:$D$124,'Datos '!F$69:F$124)))</f>
        <v xml:space="preserve"> </v>
      </c>
      <c r="E10" s="66" t="str">
        <f>IF($B$10=0," ",PRODUCT($B$10,LOOKUP($H$85,'Datos '!$D$69:$D$124,'Datos '!G$69:G$124)))</f>
        <v xml:space="preserve"> </v>
      </c>
      <c r="F10" s="66" t="str">
        <f>IF($B$10=0," ",PRODUCT($B$10,LOOKUP($H$85,'Datos '!$D$69:$D$124,'Datos '!H$69:H$124)))</f>
        <v xml:space="preserve"> </v>
      </c>
      <c r="G10" s="66" t="str">
        <f>IF($B$10=0," ",PRODUCT($B$10,LOOKUP($H$85,'Datos '!$D$69:$D$124,'Datos '!I$69:I$124)))</f>
        <v xml:space="preserve"> </v>
      </c>
      <c r="H10" s="66" t="str">
        <f>IF($B$10=0," ",PRODUCT($B$10,LOOKUP($H$85,'Datos '!$D$69:$D$124,'Datos '!J$69:J$124)))</f>
        <v xml:space="preserve"> </v>
      </c>
      <c r="I10" s="323"/>
      <c r="J10" s="324"/>
      <c r="K10" s="324"/>
      <c r="L10" s="324"/>
      <c r="M10" s="324"/>
      <c r="N10" s="324"/>
    </row>
    <row r="11" spans="1:14" ht="13" customHeight="1" x14ac:dyDescent="0.15">
      <c r="A11" s="357" t="s">
        <v>40</v>
      </c>
      <c r="B11" s="360"/>
      <c r="C11" s="270" t="str">
        <f>IF($B$11=0," ",PRODUCT($B$11,LOOKUP($I$85,'Datos '!$D$69:$D$124,'Datos '!E$69:E$124)))</f>
        <v xml:space="preserve"> </v>
      </c>
      <c r="D11" s="299" t="str">
        <f>IF($B$11=0," ",PRODUCT($B$11,LOOKUP($I$85,'Datos '!$D$69:$D$124,'Datos '!F$69:F$124)))</f>
        <v xml:space="preserve"> </v>
      </c>
      <c r="E11" s="66" t="str">
        <f>IF($B$11=0," ",PRODUCT($B$11,LOOKUP($I$85,'Datos '!$D$69:$D$124,'Datos '!G$69:G$124)))</f>
        <v xml:space="preserve"> </v>
      </c>
      <c r="F11" s="66" t="str">
        <f>IF($B$11=0," ",PRODUCT($B$11,LOOKUP($I$85,'Datos '!$D$69:$D$124,'Datos '!H$69:H$124)))</f>
        <v xml:space="preserve"> </v>
      </c>
      <c r="G11" s="66" t="str">
        <f>IF($B$11=0," ",PRODUCT($B$11,LOOKUP($I$85,'Datos '!$D$69:$D$124,'Datos '!I$69:I$124)))</f>
        <v xml:space="preserve"> </v>
      </c>
      <c r="H11" s="66" t="str">
        <f>IF($B$11=0," ",PRODUCT($B$11,LOOKUP($I$85,'Datos '!$D$69:$D$124,'Datos '!J$69:J$124)))</f>
        <v xml:space="preserve"> </v>
      </c>
      <c r="I11" s="323"/>
      <c r="J11" s="324"/>
      <c r="K11" s="324"/>
      <c r="L11" s="324"/>
      <c r="M11" s="324"/>
      <c r="N11" s="324"/>
    </row>
    <row r="12" spans="1:14" ht="13" customHeight="1" x14ac:dyDescent="0.15">
      <c r="A12" s="357" t="s">
        <v>40</v>
      </c>
      <c r="B12" s="360"/>
      <c r="C12" s="270" t="str">
        <f>IF($B$12=0," ",PRODUCT($B$12,LOOKUP($J$85,'Datos '!$D$69:$D$124,'Datos '!E$69:E$124)))</f>
        <v xml:space="preserve"> </v>
      </c>
      <c r="D12" s="299" t="str">
        <f>IF($B$12=0," ",PRODUCT($B$12,LOOKUP($J$85,'Datos '!$D$69:$D$124,'Datos '!F$69:F$124)))</f>
        <v xml:space="preserve"> </v>
      </c>
      <c r="E12" s="66" t="str">
        <f>IF($B$12=0," ",PRODUCT($B$12,LOOKUP($J$85,'Datos '!$D$69:$D$124,'Datos '!G$69:G$124)))</f>
        <v xml:space="preserve"> </v>
      </c>
      <c r="F12" s="66" t="str">
        <f>IF($B$12=0," ",PRODUCT($B$12,LOOKUP($J$85,'Datos '!$D$69:$D$124,'Datos '!H$69:H$124)))</f>
        <v xml:space="preserve"> </v>
      </c>
      <c r="G12" s="66" t="str">
        <f>IF($B$12=0," ",PRODUCT($B$12,LOOKUP($J$85,'Datos '!$D$69:$D$124,'Datos '!I$69:I$124)))</f>
        <v xml:space="preserve"> </v>
      </c>
      <c r="H12" s="66" t="str">
        <f>IF($B$12=0," ",PRODUCT($B$12,LOOKUP($J$85,'Datos '!$D$69:$D$124,'Datos '!J$69:J$124)))</f>
        <v xml:space="preserve"> </v>
      </c>
      <c r="I12" s="323"/>
      <c r="J12" s="324"/>
      <c r="K12" s="324"/>
      <c r="L12" s="324"/>
      <c r="M12" s="324"/>
      <c r="N12" s="324"/>
    </row>
    <row r="13" spans="1:14" ht="13" customHeight="1" x14ac:dyDescent="0.15">
      <c r="A13" s="357" t="s">
        <v>40</v>
      </c>
      <c r="B13" s="360"/>
      <c r="C13" s="270" t="str">
        <f>IF($B$13=0," ",PRODUCT($B$13,LOOKUP($K$85,'Datos '!$D$69:$D$124,'Datos '!E$69:E$124)))</f>
        <v xml:space="preserve"> </v>
      </c>
      <c r="D13" s="299" t="str">
        <f>IF($B$13=0," ",PRODUCT($B$13,LOOKUP($K$85,'Datos '!$D$69:$D$124,'Datos '!F$69:F$124)))</f>
        <v xml:space="preserve"> </v>
      </c>
      <c r="E13" s="66" t="str">
        <f>IF($B$13=0," ",PRODUCT($B$13,LOOKUP($K$85,'Datos '!$D$69:$D$124,'Datos '!G$69:G$124)))</f>
        <v xml:space="preserve"> </v>
      </c>
      <c r="F13" s="66" t="str">
        <f>IF($B$13=0," ",PRODUCT($B$13,LOOKUP($K$85,'Datos '!$D$69:$D$124,'Datos '!H$69:H$124)))</f>
        <v xml:space="preserve"> </v>
      </c>
      <c r="G13" s="66" t="str">
        <f>IF($B$13=0," ",PRODUCT($B$13,LOOKUP($K$85,'Datos '!$D$69:$D$124,'Datos '!I$69:I$124)))</f>
        <v xml:space="preserve"> </v>
      </c>
      <c r="H13" s="66" t="str">
        <f>IF($B$13=0," ",PRODUCT($B$13,LOOKUP($K$85,'Datos '!$D$69:$D$124,'Datos '!J$69:J$124)))</f>
        <v xml:space="preserve"> </v>
      </c>
      <c r="I13" s="323"/>
      <c r="J13" s="324"/>
      <c r="K13" s="324"/>
      <c r="L13" s="324"/>
      <c r="M13" s="324"/>
      <c r="N13" s="324"/>
    </row>
    <row r="14" spans="1:14" ht="13" customHeight="1" x14ac:dyDescent="0.15">
      <c r="A14" s="357" t="s">
        <v>40</v>
      </c>
      <c r="B14" s="360"/>
      <c r="C14" s="270" t="str">
        <f>IF($B$14=0," ",PRODUCT($B$14,LOOKUP($L$85,'Datos '!$D$69:$D$124,'Datos '!E$69:E$124)))</f>
        <v xml:space="preserve"> </v>
      </c>
      <c r="D14" s="299" t="str">
        <f>IF($B$14=0," ",PRODUCT($B$14,LOOKUP($L$85,'Datos '!$D$69:$D$124,'Datos '!F$69:F$124)))</f>
        <v xml:space="preserve"> </v>
      </c>
      <c r="E14" s="66" t="str">
        <f>IF($B$14=0," ",PRODUCT($B$14,LOOKUP($L$85,'Datos '!$D$69:$D$124,'Datos '!G$69:G$124)))</f>
        <v xml:space="preserve"> </v>
      </c>
      <c r="F14" s="66" t="str">
        <f>IF($B$14=0," ",PRODUCT($B$14,LOOKUP($L$85,'Datos '!$D$69:$D$124,'Datos '!H$69:H$124)))</f>
        <v xml:space="preserve"> </v>
      </c>
      <c r="G14" s="66" t="str">
        <f>IF($B$14=0," ",PRODUCT($B$14,LOOKUP($L$85,'Datos '!$D$69:$D$124,'Datos '!I$69:I$124)))</f>
        <v xml:space="preserve"> </v>
      </c>
      <c r="H14" s="66" t="str">
        <f>IF($B$14=0," ",PRODUCT($B$14,LOOKUP($L$85,'Datos '!$D$69:$D$124,'Datos '!J$69:J$124)))</f>
        <v xml:space="preserve"> </v>
      </c>
      <c r="I14" s="323"/>
      <c r="J14" s="324"/>
      <c r="K14" s="324"/>
      <c r="L14" s="324"/>
      <c r="M14" s="324"/>
      <c r="N14" s="324"/>
    </row>
    <row r="15" spans="1:14" ht="13" customHeight="1" x14ac:dyDescent="0.15">
      <c r="A15" s="357" t="s">
        <v>40</v>
      </c>
      <c r="B15" s="360"/>
      <c r="C15" s="270" t="str">
        <f>IF($B$15=0," ",PRODUCT($B$15,LOOKUP($M$85,'Datos '!$D$69:$D$124,'Datos '!E$69:E$124)))</f>
        <v xml:space="preserve"> </v>
      </c>
      <c r="D15" s="299" t="str">
        <f>IF($B$15=0," ",PRODUCT($B$15,LOOKUP($M$85,'Datos '!$D$69:$D$124,'Datos '!F$69:F$124)))</f>
        <v xml:space="preserve"> </v>
      </c>
      <c r="E15" s="66" t="str">
        <f>IF($B$15=0," ",PRODUCT($B$15,LOOKUP($M$85,'Datos '!$D$69:$D$124,'Datos '!G$69:G$124)))</f>
        <v xml:space="preserve"> </v>
      </c>
      <c r="F15" s="66" t="str">
        <f>IF($B$15=0," ",PRODUCT($B$15,LOOKUP($M$85,'Datos '!$D$69:$D$124,'Datos '!H$69:H$124)))</f>
        <v xml:space="preserve"> </v>
      </c>
      <c r="G15" s="66" t="str">
        <f>IF($B$15=0," ",PRODUCT($B$15,LOOKUP($M$85,'Datos '!$D$69:$D$124,'Datos '!I$69:I$124)))</f>
        <v xml:space="preserve"> </v>
      </c>
      <c r="H15" s="66" t="str">
        <f>IF($B$15=0," ",PRODUCT($B$15,LOOKUP($M$85,'Datos '!$D$69:$D$124,'Datos '!J$69:J$124)))</f>
        <v xml:space="preserve"> </v>
      </c>
      <c r="I15" s="323"/>
      <c r="J15" s="324"/>
      <c r="K15" s="324"/>
      <c r="L15" s="324"/>
      <c r="M15" s="324"/>
      <c r="N15" s="324"/>
    </row>
    <row r="16" spans="1:14" ht="13" customHeight="1" x14ac:dyDescent="0.15">
      <c r="A16" s="357" t="s">
        <v>40</v>
      </c>
      <c r="B16" s="360"/>
      <c r="C16" s="270" t="str">
        <f>IF($B$16=0," ",PRODUCT($B$16,LOOKUP($N$85,'Datos '!$D$69:$D$124,'Datos '!E$69:E$124)))</f>
        <v xml:space="preserve"> </v>
      </c>
      <c r="D16" s="299" t="str">
        <f>IF($B$16=0," ",PRODUCT($B$16,LOOKUP($N$85,'Datos '!$D$69:$D$124,'Datos '!F$69:F$124)))</f>
        <v xml:space="preserve"> </v>
      </c>
      <c r="E16" s="66" t="str">
        <f>IF($B$16=0," ",PRODUCT($B$16,LOOKUP($N$85,'Datos '!$D$69:$D$124,'Datos '!G$69:G$124)))</f>
        <v xml:space="preserve"> </v>
      </c>
      <c r="F16" s="66" t="str">
        <f>IF($B$16=0," ",PRODUCT($B$16,LOOKUP($N$85,'Datos '!$D$69:$D$124,'Datos '!H$69:H$124)))</f>
        <v xml:space="preserve"> </v>
      </c>
      <c r="G16" s="66" t="str">
        <f>IF($B$16=0," ",PRODUCT($B$16,LOOKUP($N$85,'Datos '!$D$69:$D$124,'Datos '!I$69:I$124)))</f>
        <v xml:space="preserve"> </v>
      </c>
      <c r="H16" s="66" t="str">
        <f>IF($B$16=0," ",PRODUCT($B$16,LOOKUP($N$85,'Datos '!$D$69:$D$124,'Datos '!J$69:J$124)))</f>
        <v xml:space="preserve"> </v>
      </c>
      <c r="I16" s="323"/>
      <c r="J16" s="324"/>
      <c r="K16" s="324"/>
      <c r="L16" s="324"/>
      <c r="M16" s="324"/>
      <c r="N16" s="324"/>
    </row>
    <row r="17" spans="1:17" ht="13" customHeight="1" x14ac:dyDescent="0.15">
      <c r="A17" s="357" t="s">
        <v>40</v>
      </c>
      <c r="B17" s="360"/>
      <c r="C17" s="270" t="str">
        <f>IF($B$17=0," ",PRODUCT($B$17,LOOKUP($O$85,'Datos '!$D$69:$D$124,'Datos '!E$69:E$124)))</f>
        <v xml:space="preserve"> </v>
      </c>
      <c r="D17" s="299" t="str">
        <f>IF($B$17=0," ",PRODUCT($B$17,LOOKUP($O$85,'Datos '!$D$69:$D$124,'Datos '!F$69:F$124)))</f>
        <v xml:space="preserve"> </v>
      </c>
      <c r="E17" s="66" t="str">
        <f>IF($B$17=0," ",PRODUCT($B$17,LOOKUP($O$85,'Datos '!$D$69:$D$124,'Datos '!G$69:G$124)))</f>
        <v xml:space="preserve"> </v>
      </c>
      <c r="F17" s="66" t="str">
        <f>IF($B$17=0," ",PRODUCT($B$17,LOOKUP($O$85,'Datos '!$D$69:$D$124,'Datos '!H$69:H$124)))</f>
        <v xml:space="preserve"> </v>
      </c>
      <c r="G17" s="66" t="str">
        <f>IF($B$17=0," ",PRODUCT($B$17,LOOKUP($O$85,'Datos '!$D$69:$D$124,'Datos '!I$69:I$124)))</f>
        <v xml:space="preserve"> </v>
      </c>
      <c r="H17" s="66" t="str">
        <f>IF($B$17=0," ",PRODUCT($B$17,LOOKUP($O$85,'Datos '!$D$69:$D$124,'Datos '!J$69:J$124)))</f>
        <v xml:space="preserve"> </v>
      </c>
      <c r="I17" s="323"/>
      <c r="J17" s="324"/>
      <c r="K17" s="324"/>
      <c r="L17" s="324"/>
      <c r="M17" s="324"/>
      <c r="N17" s="324"/>
    </row>
    <row r="18" spans="1:17" ht="13" customHeight="1" x14ac:dyDescent="0.15">
      <c r="A18" s="357" t="s">
        <v>40</v>
      </c>
      <c r="B18" s="360"/>
      <c r="C18" s="270" t="str">
        <f>IF($B$18=0," ",PRODUCT($B$18,LOOKUP($P$85,'Datos '!$D$69:$D$124,'Datos '!E$69:E$124)))</f>
        <v xml:space="preserve"> </v>
      </c>
      <c r="D18" s="299" t="str">
        <f>IF($B$18=0," ",PRODUCT($B$18,LOOKUP($P$85,'Datos '!$D$69:$D$124,'Datos '!F$69:F$124)))</f>
        <v xml:space="preserve"> </v>
      </c>
      <c r="E18" s="66" t="str">
        <f>IF($B$18=0," ",PRODUCT($B$18,LOOKUP($P$85,'Datos '!$D$69:$D$124,'Datos '!G$69:G$124)))</f>
        <v xml:space="preserve"> </v>
      </c>
      <c r="F18" s="66" t="str">
        <f>IF($B$18=0," ",PRODUCT($B$18,LOOKUP($P$85,'Datos '!$D$69:$D$124,'Datos '!H$69:H$124)))</f>
        <v xml:space="preserve"> </v>
      </c>
      <c r="G18" s="66" t="str">
        <f>IF($B$18=0," ",PRODUCT($B$18,LOOKUP($P$85,'Datos '!$D$69:$D$124,'Datos '!I$69:I$124)))</f>
        <v xml:space="preserve"> </v>
      </c>
      <c r="H18" s="66" t="str">
        <f>IF($B$18=0," ",PRODUCT($B$18,LOOKUP($P$85,'Datos '!$D$69:$D$124,'Datos '!J$69:J$124)))</f>
        <v xml:space="preserve"> </v>
      </c>
      <c r="I18" s="323"/>
      <c r="J18" s="325"/>
      <c r="K18" s="325"/>
      <c r="L18" s="325"/>
      <c r="M18" s="324"/>
      <c r="N18" s="324"/>
    </row>
    <row r="19" spans="1:17" ht="13" customHeight="1" x14ac:dyDescent="0.15">
      <c r="A19" s="357" t="s">
        <v>40</v>
      </c>
      <c r="B19" s="360"/>
      <c r="C19" s="270" t="str">
        <f>IF($B$19=0," ",PRODUCT($B$19,LOOKUP($Q$85,'Datos '!$D$69:$D$124,'Datos '!E$69:E$124)))</f>
        <v xml:space="preserve"> </v>
      </c>
      <c r="D19" s="299" t="str">
        <f>IF($B$19=0," ",PRODUCT($B$19,LOOKUP($Q$85,'Datos '!$D$69:$D$124,'Datos '!F$69:F$124)))</f>
        <v xml:space="preserve"> </v>
      </c>
      <c r="E19" s="66" t="str">
        <f>IF($B$19=0," ",PRODUCT($B$19,LOOKUP($Q$85,'Datos '!$D$69:$D$124,'Datos '!G$69:G$124)))</f>
        <v xml:space="preserve"> </v>
      </c>
      <c r="F19" s="66" t="str">
        <f>IF($B$19=0," ",PRODUCT($B$19,LOOKUP($Q$85,'Datos '!$D$69:$D$124,'Datos '!H$69:H$124)))</f>
        <v xml:space="preserve"> </v>
      </c>
      <c r="G19" s="66" t="str">
        <f>IF($B$19=0," ",PRODUCT($B$19,LOOKUP($Q$85,'Datos '!$D$69:$D$124,'Datos '!I$69:I$124)))</f>
        <v xml:space="preserve"> </v>
      </c>
      <c r="H19" s="66" t="str">
        <f>IF($B$19=0," ",PRODUCT($B$19,LOOKUP($Q$85,'Datos '!$D$69:$D$124,'Datos '!J$69:J$124)))</f>
        <v xml:space="preserve"> </v>
      </c>
      <c r="I19" s="323"/>
      <c r="J19" s="326"/>
      <c r="K19" s="327"/>
      <c r="L19" s="327"/>
      <c r="M19" s="327"/>
      <c r="N19" s="325"/>
      <c r="O19" s="304"/>
    </row>
    <row r="20" spans="1:17" ht="12.75" customHeight="1" x14ac:dyDescent="0.15">
      <c r="A20" s="317"/>
      <c r="B20" s="67"/>
      <c r="C20" s="68"/>
      <c r="D20" s="69"/>
      <c r="E20" s="307"/>
      <c r="F20" s="307"/>
      <c r="G20" s="307"/>
      <c r="H20" s="307"/>
      <c r="I20" s="323"/>
      <c r="J20" s="326"/>
      <c r="K20" s="327"/>
      <c r="L20" s="327"/>
      <c r="M20" s="327"/>
      <c r="N20" s="325"/>
      <c r="O20" s="304"/>
    </row>
    <row r="21" spans="1:17" ht="12.75" customHeight="1" x14ac:dyDescent="0.15">
      <c r="A21" s="309"/>
      <c r="B21" s="314"/>
      <c r="C21" s="315"/>
      <c r="D21" s="316"/>
      <c r="E21" s="318"/>
      <c r="F21" s="318"/>
      <c r="G21" s="318"/>
      <c r="H21" s="318"/>
      <c r="I21" s="323"/>
      <c r="J21" s="326"/>
      <c r="K21" s="327"/>
      <c r="L21" s="327"/>
      <c r="M21" s="327"/>
      <c r="N21" s="325"/>
      <c r="O21" s="304"/>
    </row>
    <row r="22" spans="1:17" ht="16" customHeight="1" x14ac:dyDescent="0.2">
      <c r="A22" s="844" t="s">
        <v>41</v>
      </c>
      <c r="B22" s="845"/>
      <c r="C22" s="70">
        <f t="shared" ref="C22:H22" si="0">SUM(C5:C19)</f>
        <v>0</v>
      </c>
      <c r="D22" s="71">
        <f t="shared" si="0"/>
        <v>0</v>
      </c>
      <c r="E22" s="72">
        <f t="shared" si="0"/>
        <v>0</v>
      </c>
      <c r="F22" s="73">
        <f t="shared" si="0"/>
        <v>0</v>
      </c>
      <c r="G22" s="73">
        <f t="shared" si="0"/>
        <v>0</v>
      </c>
      <c r="H22" s="73">
        <f t="shared" si="0"/>
        <v>0</v>
      </c>
      <c r="I22" s="323"/>
      <c r="J22" s="324"/>
      <c r="K22" s="325"/>
      <c r="L22" s="325"/>
      <c r="M22" s="327"/>
      <c r="N22" s="327"/>
      <c r="O22" s="304"/>
    </row>
    <row r="23" spans="1:17" ht="13" customHeight="1" x14ac:dyDescent="0.15">
      <c r="A23" s="74"/>
      <c r="B23" s="74"/>
      <c r="C23" s="74"/>
      <c r="D23" s="75"/>
      <c r="E23" s="76">
        <v>0.25</v>
      </c>
      <c r="F23" s="76">
        <v>0.35</v>
      </c>
      <c r="G23" s="76">
        <v>0.42</v>
      </c>
      <c r="H23" s="77">
        <v>0.5</v>
      </c>
      <c r="I23" s="328"/>
      <c r="J23" s="324"/>
      <c r="K23" s="324"/>
      <c r="L23" s="324"/>
      <c r="M23" s="324"/>
      <c r="N23" s="324"/>
    </row>
    <row r="24" spans="1:17" ht="17" customHeight="1" x14ac:dyDescent="0.2">
      <c r="A24" s="59"/>
      <c r="B24" s="59"/>
      <c r="C24" s="59"/>
      <c r="D24" s="78" t="s">
        <v>42</v>
      </c>
      <c r="E24" s="79">
        <f>$D$22-E22</f>
        <v>0</v>
      </c>
      <c r="F24" s="79">
        <f>$D$22-F22</f>
        <v>0</v>
      </c>
      <c r="G24" s="79">
        <f>$D$22-G22</f>
        <v>0</v>
      </c>
      <c r="H24" s="79">
        <f>$D$22-H22</f>
        <v>0</v>
      </c>
      <c r="I24" s="272"/>
    </row>
    <row r="29" spans="1:17" ht="13.5" hidden="1" customHeight="1" x14ac:dyDescent="0.15">
      <c r="C29" s="329">
        <f>IF($A$5='Datos '!$C69,'Datos '!$D69,'Datos '!$D$68)</f>
        <v>1</v>
      </c>
      <c r="D29" s="329">
        <f>IF($A$6='Datos '!$C69,'Datos '!$D69,'Datos '!$D$68)</f>
        <v>1</v>
      </c>
      <c r="E29" s="329">
        <f>IF($A$7='Datos '!$C69,'Datos '!$D69,'Datos '!$D$68)</f>
        <v>1</v>
      </c>
      <c r="F29" s="329">
        <f>IF($A$8='Datos '!$C69,'Datos '!$D69,'Datos '!$D$68)</f>
        <v>1</v>
      </c>
      <c r="G29" s="329">
        <f>IF($A$9='Datos '!$C69,'Datos '!$D69,'Datos '!$D$68)</f>
        <v>1</v>
      </c>
      <c r="H29" s="329">
        <f>IF($A$10='Datos '!$C69,'Datos '!$D69,'Datos '!$D$68)</f>
        <v>1</v>
      </c>
      <c r="I29" s="329">
        <f>IF($A$11='Datos '!$C69,'Datos '!$D69,'Datos '!$D$68)</f>
        <v>1</v>
      </c>
      <c r="J29" s="329">
        <f>IF($A$12='Datos '!$C69,'Datos '!$D69,'Datos '!$D$68)</f>
        <v>1</v>
      </c>
      <c r="K29" s="329">
        <f>IF($A$13='Datos '!$C69,'Datos '!$D69,'Datos '!$D$68)</f>
        <v>1</v>
      </c>
      <c r="L29" s="329">
        <f>IF($A$14='Datos '!$C69,'Datos '!$D69,'Datos '!$D$68)</f>
        <v>1</v>
      </c>
      <c r="M29" s="329">
        <f>IF($A$15='Datos '!$C69,'Datos '!$D69,'Datos '!$D$68)</f>
        <v>1</v>
      </c>
      <c r="N29" s="329">
        <f>IF($A$16='Datos '!$C69,'Datos '!$D69,'Datos '!$D$68)</f>
        <v>1</v>
      </c>
      <c r="O29" s="329">
        <f>IF($A$17='Datos '!$C69,'Datos '!$D69,'Datos '!$D$68)</f>
        <v>1</v>
      </c>
      <c r="P29" s="329">
        <f>IF($A$18='Datos '!$C69,'Datos '!$D69,'Datos '!$D$68)</f>
        <v>1</v>
      </c>
      <c r="Q29" s="329">
        <f>IF($A$19='Datos '!$C69,'Datos '!$D69,'Datos '!$D$68)</f>
        <v>1</v>
      </c>
    </row>
    <row r="30" spans="1:17" ht="13.5" hidden="1" customHeight="1" x14ac:dyDescent="0.15">
      <c r="C30" s="329" t="str">
        <f>IF($A$5='Datos '!$C70,'Datos '!$D70,'Datos '!$D$68)</f>
        <v>0</v>
      </c>
      <c r="D30" s="329" t="str">
        <f>IF($A$6='Datos '!$C70,'Datos '!$D70,'Datos '!$D$68)</f>
        <v>0</v>
      </c>
      <c r="E30" s="329" t="str">
        <f>IF($A$7='Datos '!$C70,'Datos '!$D70,'Datos '!$D$68)</f>
        <v>0</v>
      </c>
      <c r="F30" s="329" t="str">
        <f>IF($A$8='Datos '!$C70,'Datos '!$D70,'Datos '!$D$68)</f>
        <v>0</v>
      </c>
      <c r="G30" s="329" t="str">
        <f>IF($A$9='Datos '!$C70,'Datos '!$D70,'Datos '!$D$68)</f>
        <v>0</v>
      </c>
      <c r="H30" s="329" t="str">
        <f>IF($A$10='Datos '!$C70,'Datos '!$D70,'Datos '!$D$68)</f>
        <v>0</v>
      </c>
      <c r="I30" s="329" t="str">
        <f>IF($A$11='Datos '!$C70,'Datos '!$D70,'Datos '!$D$68)</f>
        <v>0</v>
      </c>
      <c r="J30" s="329" t="str">
        <f>IF($A$12='Datos '!$C70,'Datos '!$D70,'Datos '!$D$68)</f>
        <v>0</v>
      </c>
      <c r="K30" s="329" t="str">
        <f>IF($A$13='Datos '!$C70,'Datos '!$D70,'Datos '!$D$68)</f>
        <v>0</v>
      </c>
      <c r="L30" s="329" t="str">
        <f>IF($A$14='Datos '!$C70,'Datos '!$D70,'Datos '!$D$68)</f>
        <v>0</v>
      </c>
      <c r="M30" s="329" t="str">
        <f>IF($A$15='Datos '!$C70,'Datos '!$D70,'Datos '!$D$68)</f>
        <v>0</v>
      </c>
      <c r="N30" s="329" t="str">
        <f>IF($A$16='Datos '!$C70,'Datos '!$D70,'Datos '!$D$68)</f>
        <v>0</v>
      </c>
      <c r="O30" s="329" t="str">
        <f>IF($A$17='Datos '!$C70,'Datos '!$D70,'Datos '!$D$68)</f>
        <v>0</v>
      </c>
      <c r="P30" s="329" t="str">
        <f>IF($A$18='Datos '!$C70,'Datos '!$D70,'Datos '!$D$68)</f>
        <v>0</v>
      </c>
      <c r="Q30" s="329" t="str">
        <f>IF($A$19='Datos '!$C70,'Datos '!$D70,'Datos '!$D$68)</f>
        <v>0</v>
      </c>
    </row>
    <row r="31" spans="1:17" ht="13.5" hidden="1" customHeight="1" x14ac:dyDescent="0.15">
      <c r="C31" s="329" t="str">
        <f>IF($A$5='Datos '!$C71,'Datos '!$D71,'Datos '!$D$68)</f>
        <v>0</v>
      </c>
      <c r="D31" s="329" t="str">
        <f>IF($A$6='Datos '!$C71,'Datos '!$D71,'Datos '!$D$68)</f>
        <v>0</v>
      </c>
      <c r="E31" s="329" t="str">
        <f>IF($A$7='Datos '!$C71,'Datos '!$D71,'Datos '!$D$68)</f>
        <v>0</v>
      </c>
      <c r="F31" s="329" t="str">
        <f>IF($A$8='Datos '!$C71,'Datos '!$D71,'Datos '!$D$68)</f>
        <v>0</v>
      </c>
      <c r="G31" s="329" t="str">
        <f>IF($A$9='Datos '!$C71,'Datos '!$D71,'Datos '!$D$68)</f>
        <v>0</v>
      </c>
      <c r="H31" s="329" t="str">
        <f>IF($A$10='Datos '!$C71,'Datos '!$D71,'Datos '!$D$68)</f>
        <v>0</v>
      </c>
      <c r="I31" s="329" t="str">
        <f>IF($A$11='Datos '!$C71,'Datos '!$D71,'Datos '!$D$68)</f>
        <v>0</v>
      </c>
      <c r="J31" s="329" t="str">
        <f>IF($A$12='Datos '!$C71,'Datos '!$D71,'Datos '!$D$68)</f>
        <v>0</v>
      </c>
      <c r="K31" s="329" t="str">
        <f>IF($A$13='Datos '!$C71,'Datos '!$D71,'Datos '!$D$68)</f>
        <v>0</v>
      </c>
      <c r="L31" s="329" t="str">
        <f>IF($A$14='Datos '!$C71,'Datos '!$D71,'Datos '!$D$68)</f>
        <v>0</v>
      </c>
      <c r="M31" s="329" t="str">
        <f>IF($A$15='Datos '!$C71,'Datos '!$D71,'Datos '!$D$68)</f>
        <v>0</v>
      </c>
      <c r="N31" s="329" t="str">
        <f>IF($A$16='Datos '!$C71,'Datos '!$D71,'Datos '!$D$68)</f>
        <v>0</v>
      </c>
      <c r="O31" s="329" t="str">
        <f>IF($A$17='Datos '!$C71,'Datos '!$D71,'Datos '!$D$68)</f>
        <v>0</v>
      </c>
      <c r="P31" s="329" t="str">
        <f>IF($A$18='Datos '!$C71,'Datos '!$D71,'Datos '!$D$68)</f>
        <v>0</v>
      </c>
      <c r="Q31" s="329" t="str">
        <f>IF($A$19='Datos '!$C71,'Datos '!$D71,'Datos '!$D$68)</f>
        <v>0</v>
      </c>
    </row>
    <row r="32" spans="1:17" ht="13.5" hidden="1" customHeight="1" x14ac:dyDescent="0.15">
      <c r="C32" s="329" t="str">
        <f>IF($A$5='Datos '!$C72,'Datos '!$D72,'Datos '!$D$68)</f>
        <v>0</v>
      </c>
      <c r="D32" s="329" t="str">
        <f>IF($A$6='Datos '!$C72,'Datos '!$D72,'Datos '!$D$68)</f>
        <v>0</v>
      </c>
      <c r="E32" s="329" t="str">
        <f>IF($A$7='Datos '!$C72,'Datos '!$D72,'Datos '!$D$68)</f>
        <v>0</v>
      </c>
      <c r="F32" s="329" t="str">
        <f>IF($A$8='Datos '!$C72,'Datos '!$D72,'Datos '!$D$68)</f>
        <v>0</v>
      </c>
      <c r="G32" s="329" t="str">
        <f>IF($A$9='Datos '!$C72,'Datos '!$D72,'Datos '!$D$68)</f>
        <v>0</v>
      </c>
      <c r="H32" s="329" t="str">
        <f>IF($A$10='Datos '!$C72,'Datos '!$D72,'Datos '!$D$68)</f>
        <v>0</v>
      </c>
      <c r="I32" s="329" t="str">
        <f>IF($A$11='Datos '!$C72,'Datos '!$D72,'Datos '!$D$68)</f>
        <v>0</v>
      </c>
      <c r="J32" s="329" t="str">
        <f>IF($A$12='Datos '!$C72,'Datos '!$D72,'Datos '!$D$68)</f>
        <v>0</v>
      </c>
      <c r="K32" s="329" t="str">
        <f>IF($A$13='Datos '!$C72,'Datos '!$D72,'Datos '!$D$68)</f>
        <v>0</v>
      </c>
      <c r="L32" s="329" t="str">
        <f>IF($A$14='Datos '!$C72,'Datos '!$D72,'Datos '!$D$68)</f>
        <v>0</v>
      </c>
      <c r="M32" s="329" t="str">
        <f>IF($A$15='Datos '!$C72,'Datos '!$D72,'Datos '!$D$68)</f>
        <v>0</v>
      </c>
      <c r="N32" s="329" t="str">
        <f>IF($A$16='Datos '!$C72,'Datos '!$D72,'Datos '!$D$68)</f>
        <v>0</v>
      </c>
      <c r="O32" s="329" t="str">
        <f>IF($A$17='Datos '!$C72,'Datos '!$D72,'Datos '!$D$68)</f>
        <v>0</v>
      </c>
      <c r="P32" s="329" t="str">
        <f>IF($A$18='Datos '!$C72,'Datos '!$D72,'Datos '!$D$68)</f>
        <v>0</v>
      </c>
      <c r="Q32" s="329" t="str">
        <f>IF($A$19='Datos '!$C72,'Datos '!$D72,'Datos '!$D$68)</f>
        <v>0</v>
      </c>
    </row>
    <row r="33" spans="3:17" ht="13.5" hidden="1" customHeight="1" x14ac:dyDescent="0.15">
      <c r="C33" s="329" t="str">
        <f>IF($A$5='Datos '!$C73,'Datos '!$D73,'Datos '!$D$68)</f>
        <v>0</v>
      </c>
      <c r="D33" s="329" t="str">
        <f>IF($A$6='Datos '!$C73,'Datos '!$D73,'Datos '!$D$68)</f>
        <v>0</v>
      </c>
      <c r="E33" s="329" t="str">
        <f>IF($A$7='Datos '!$C73,'Datos '!$D73,'Datos '!$D$68)</f>
        <v>0</v>
      </c>
      <c r="F33" s="329" t="str">
        <f>IF($A$8='Datos '!$C73,'Datos '!$D73,'Datos '!$D$68)</f>
        <v>0</v>
      </c>
      <c r="G33" s="329" t="str">
        <f>IF($A$9='Datos '!$C73,'Datos '!$D73,'Datos '!$D$68)</f>
        <v>0</v>
      </c>
      <c r="H33" s="329" t="str">
        <f>IF($A$10='Datos '!$C73,'Datos '!$D73,'Datos '!$D$68)</f>
        <v>0</v>
      </c>
      <c r="I33" s="329" t="str">
        <f>IF($A$11='Datos '!$C73,'Datos '!$D73,'Datos '!$D$68)</f>
        <v>0</v>
      </c>
      <c r="J33" s="329" t="str">
        <f>IF($A$12='Datos '!$C73,'Datos '!$D73,'Datos '!$D$68)</f>
        <v>0</v>
      </c>
      <c r="K33" s="329" t="str">
        <f>IF($A$13='Datos '!$C73,'Datos '!$D73,'Datos '!$D$68)</f>
        <v>0</v>
      </c>
      <c r="L33" s="329" t="str">
        <f>IF($A$14='Datos '!$C73,'Datos '!$D73,'Datos '!$D$68)</f>
        <v>0</v>
      </c>
      <c r="M33" s="329" t="str">
        <f>IF($A$15='Datos '!$C73,'Datos '!$D73,'Datos '!$D$68)</f>
        <v>0</v>
      </c>
      <c r="N33" s="329" t="str">
        <f>IF($A$16='Datos '!$C73,'Datos '!$D73,'Datos '!$D$68)</f>
        <v>0</v>
      </c>
      <c r="O33" s="329" t="str">
        <f>IF($A$17='Datos '!$C73,'Datos '!$D73,'Datos '!$D$68)</f>
        <v>0</v>
      </c>
      <c r="P33" s="329" t="str">
        <f>IF($A$18='Datos '!$C73,'Datos '!$D73,'Datos '!$D$68)</f>
        <v>0</v>
      </c>
      <c r="Q33" s="329" t="str">
        <f>IF($A$19='Datos '!$C73,'Datos '!$D73,'Datos '!$D$68)</f>
        <v>0</v>
      </c>
    </row>
    <row r="34" spans="3:17" ht="13.5" hidden="1" customHeight="1" x14ac:dyDescent="0.15">
      <c r="C34" s="329" t="str">
        <f>IF($A$5='Datos '!$C74,'Datos '!$D74,'Datos '!$D$68)</f>
        <v>0</v>
      </c>
      <c r="D34" s="329" t="str">
        <f>IF($A$6='Datos '!$C74,'Datos '!$D74,'Datos '!$D$68)</f>
        <v>0</v>
      </c>
      <c r="E34" s="329" t="str">
        <f>IF($A$7='Datos '!$C74,'Datos '!$D74,'Datos '!$D$68)</f>
        <v>0</v>
      </c>
      <c r="F34" s="329" t="str">
        <f>IF($A$8='Datos '!$C74,'Datos '!$D74,'Datos '!$D$68)</f>
        <v>0</v>
      </c>
      <c r="G34" s="329" t="str">
        <f>IF($A$9='Datos '!$C74,'Datos '!$D74,'Datos '!$D$68)</f>
        <v>0</v>
      </c>
      <c r="H34" s="329" t="str">
        <f>IF($A$10='Datos '!$C74,'Datos '!$D74,'Datos '!$D$68)</f>
        <v>0</v>
      </c>
      <c r="I34" s="329" t="str">
        <f>IF($A$11='Datos '!$C74,'Datos '!$D74,'Datos '!$D$68)</f>
        <v>0</v>
      </c>
      <c r="J34" s="329" t="str">
        <f>IF($A$12='Datos '!$C74,'Datos '!$D74,'Datos '!$D$68)</f>
        <v>0</v>
      </c>
      <c r="K34" s="329" t="str">
        <f>IF($A$13='Datos '!$C74,'Datos '!$D74,'Datos '!$D$68)</f>
        <v>0</v>
      </c>
      <c r="L34" s="329" t="str">
        <f>IF($A$14='Datos '!$C74,'Datos '!$D74,'Datos '!$D$68)</f>
        <v>0</v>
      </c>
      <c r="M34" s="329" t="str">
        <f>IF($A$15='Datos '!$C74,'Datos '!$D74,'Datos '!$D$68)</f>
        <v>0</v>
      </c>
      <c r="N34" s="329" t="str">
        <f>IF($A$16='Datos '!$C74,'Datos '!$D74,'Datos '!$D$68)</f>
        <v>0</v>
      </c>
      <c r="O34" s="329" t="str">
        <f>IF($A$17='Datos '!$C74,'Datos '!$D74,'Datos '!$D$68)</f>
        <v>0</v>
      </c>
      <c r="P34" s="329" t="str">
        <f>IF($A$18='Datos '!$C74,'Datos '!$D74,'Datos '!$D$68)</f>
        <v>0</v>
      </c>
      <c r="Q34" s="329" t="str">
        <f>IF($A$19='Datos '!$C74,'Datos '!$D74,'Datos '!$D$68)</f>
        <v>0</v>
      </c>
    </row>
    <row r="35" spans="3:17" ht="13.5" hidden="1" customHeight="1" x14ac:dyDescent="0.15">
      <c r="C35" s="329" t="str">
        <f>IF($A$5='Datos '!$C75,'Datos '!$D75,'Datos '!$D$68)</f>
        <v>0</v>
      </c>
      <c r="D35" s="329" t="str">
        <f>IF($A$6='Datos '!$C75,'Datos '!$D75,'Datos '!$D$68)</f>
        <v>0</v>
      </c>
      <c r="E35" s="329" t="str">
        <f>IF($A$7='Datos '!$C75,'Datos '!$D75,'Datos '!$D$68)</f>
        <v>0</v>
      </c>
      <c r="F35" s="329" t="str">
        <f>IF($A$8='Datos '!$C75,'Datos '!$D75,'Datos '!$D$68)</f>
        <v>0</v>
      </c>
      <c r="G35" s="329" t="str">
        <f>IF($A$9='Datos '!$C75,'Datos '!$D75,'Datos '!$D$68)</f>
        <v>0</v>
      </c>
      <c r="H35" s="329" t="str">
        <f>IF($A$10='Datos '!$C75,'Datos '!$D75,'Datos '!$D$68)</f>
        <v>0</v>
      </c>
      <c r="I35" s="329" t="str">
        <f>IF($A$11='Datos '!$C75,'Datos '!$D75,'Datos '!$D$68)</f>
        <v>0</v>
      </c>
      <c r="J35" s="329" t="str">
        <f>IF($A$12='Datos '!$C75,'Datos '!$D75,'Datos '!$D$68)</f>
        <v>0</v>
      </c>
      <c r="K35" s="329" t="str">
        <f>IF($A$13='Datos '!$C75,'Datos '!$D75,'Datos '!$D$68)</f>
        <v>0</v>
      </c>
      <c r="L35" s="329" t="str">
        <f>IF($A$14='Datos '!$C75,'Datos '!$D75,'Datos '!$D$68)</f>
        <v>0</v>
      </c>
      <c r="M35" s="329" t="str">
        <f>IF($A$15='Datos '!$C75,'Datos '!$D75,'Datos '!$D$68)</f>
        <v>0</v>
      </c>
      <c r="N35" s="329" t="str">
        <f>IF($A$16='Datos '!$C75,'Datos '!$D75,'Datos '!$D$68)</f>
        <v>0</v>
      </c>
      <c r="O35" s="329" t="str">
        <f>IF($A$17='Datos '!$C75,'Datos '!$D75,'Datos '!$D$68)</f>
        <v>0</v>
      </c>
      <c r="P35" s="329" t="str">
        <f>IF($A$18='Datos '!$C75,'Datos '!$D75,'Datos '!$D$68)</f>
        <v>0</v>
      </c>
      <c r="Q35" s="329" t="str">
        <f>IF($A$19='Datos '!$C75,'Datos '!$D75,'Datos '!$D$68)</f>
        <v>0</v>
      </c>
    </row>
    <row r="36" spans="3:17" ht="13.5" hidden="1" customHeight="1" x14ac:dyDescent="0.15">
      <c r="C36" s="329" t="str">
        <f>IF($A$5='Datos '!$C76,'Datos '!$D76,'Datos '!$D$68)</f>
        <v>0</v>
      </c>
      <c r="D36" s="329" t="str">
        <f>IF($A$6='Datos '!$C76,'Datos '!$D76,'Datos '!$D$68)</f>
        <v>0</v>
      </c>
      <c r="E36" s="329" t="str">
        <f>IF($A$7='Datos '!$C76,'Datos '!$D76,'Datos '!$D$68)</f>
        <v>0</v>
      </c>
      <c r="F36" s="329" t="str">
        <f>IF($A$8='Datos '!$C76,'Datos '!$D76,'Datos '!$D$68)</f>
        <v>0</v>
      </c>
      <c r="G36" s="329" t="str">
        <f>IF($A$9='Datos '!$C76,'Datos '!$D76,'Datos '!$D$68)</f>
        <v>0</v>
      </c>
      <c r="H36" s="329" t="str">
        <f>IF($A$10='Datos '!$C76,'Datos '!$D76,'Datos '!$D$68)</f>
        <v>0</v>
      </c>
      <c r="I36" s="329" t="str">
        <f>IF($A$11='Datos '!$C76,'Datos '!$D76,'Datos '!$D$68)</f>
        <v>0</v>
      </c>
      <c r="J36" s="329" t="str">
        <f>IF($A$12='Datos '!$C76,'Datos '!$D76,'Datos '!$D$68)</f>
        <v>0</v>
      </c>
      <c r="K36" s="329" t="str">
        <f>IF($A$13='Datos '!$C76,'Datos '!$D76,'Datos '!$D$68)</f>
        <v>0</v>
      </c>
      <c r="L36" s="329" t="str">
        <f>IF($A$14='Datos '!$C76,'Datos '!$D76,'Datos '!$D$68)</f>
        <v>0</v>
      </c>
      <c r="M36" s="329" t="str">
        <f>IF($A$15='Datos '!$C76,'Datos '!$D76,'Datos '!$D$68)</f>
        <v>0</v>
      </c>
      <c r="N36" s="329" t="str">
        <f>IF($A$16='Datos '!$C76,'Datos '!$D76,'Datos '!$D$68)</f>
        <v>0</v>
      </c>
      <c r="O36" s="329" t="str">
        <f>IF($A$17='Datos '!$C76,'Datos '!$D76,'Datos '!$D$68)</f>
        <v>0</v>
      </c>
      <c r="P36" s="329" t="str">
        <f>IF($A$18='Datos '!$C76,'Datos '!$D76,'Datos '!$D$68)</f>
        <v>0</v>
      </c>
      <c r="Q36" s="329" t="str">
        <f>IF($A$19='Datos '!$C76,'Datos '!$D76,'Datos '!$D$68)</f>
        <v>0</v>
      </c>
    </row>
    <row r="37" spans="3:17" ht="13.5" hidden="1" customHeight="1" x14ac:dyDescent="0.15">
      <c r="C37" s="329" t="str">
        <f>IF($A$5='Datos '!$C77,'Datos '!$D77,'Datos '!$D$68)</f>
        <v>0</v>
      </c>
      <c r="D37" s="329" t="str">
        <f>IF($A$6='Datos '!$C77,'Datos '!$D77,'Datos '!$D$68)</f>
        <v>0</v>
      </c>
      <c r="E37" s="329" t="str">
        <f>IF($A$7='Datos '!$C77,'Datos '!$D77,'Datos '!$D$68)</f>
        <v>0</v>
      </c>
      <c r="F37" s="329" t="str">
        <f>IF($A$8='Datos '!$C77,'Datos '!$D77,'Datos '!$D$68)</f>
        <v>0</v>
      </c>
      <c r="G37" s="329" t="str">
        <f>IF($A$9='Datos '!$C77,'Datos '!$D77,'Datos '!$D$68)</f>
        <v>0</v>
      </c>
      <c r="H37" s="329" t="str">
        <f>IF($A$10='Datos '!$C77,'Datos '!$D77,'Datos '!$D$68)</f>
        <v>0</v>
      </c>
      <c r="I37" s="329" t="str">
        <f>IF($A$11='Datos '!$C77,'Datos '!$D77,'Datos '!$D$68)</f>
        <v>0</v>
      </c>
      <c r="J37" s="329" t="str">
        <f>IF($A$12='Datos '!$C77,'Datos '!$D77,'Datos '!$D$68)</f>
        <v>0</v>
      </c>
      <c r="K37" s="329" t="str">
        <f>IF($A$13='Datos '!$C77,'Datos '!$D77,'Datos '!$D$68)</f>
        <v>0</v>
      </c>
      <c r="L37" s="329" t="str">
        <f>IF($A$14='Datos '!$C77,'Datos '!$D77,'Datos '!$D$68)</f>
        <v>0</v>
      </c>
      <c r="M37" s="329" t="str">
        <f>IF($A$15='Datos '!$C77,'Datos '!$D77,'Datos '!$D$68)</f>
        <v>0</v>
      </c>
      <c r="N37" s="329" t="str">
        <f>IF($A$16='Datos '!$C77,'Datos '!$D77,'Datos '!$D$68)</f>
        <v>0</v>
      </c>
      <c r="O37" s="329" t="str">
        <f>IF($A$17='Datos '!$C77,'Datos '!$D77,'Datos '!$D$68)</f>
        <v>0</v>
      </c>
      <c r="P37" s="329" t="str">
        <f>IF($A$18='Datos '!$C77,'Datos '!$D77,'Datos '!$D$68)</f>
        <v>0</v>
      </c>
      <c r="Q37" s="329" t="str">
        <f>IF($A$19='Datos '!$C77,'Datos '!$D77,'Datos '!$D$68)</f>
        <v>0</v>
      </c>
    </row>
    <row r="38" spans="3:17" ht="13.5" hidden="1" customHeight="1" x14ac:dyDescent="0.15">
      <c r="C38" s="329" t="str">
        <f>IF($A$5='Datos '!$C78,'Datos '!$D78,'Datos '!$D$68)</f>
        <v>0</v>
      </c>
      <c r="D38" s="329" t="str">
        <f>IF($A$6='Datos '!$C78,'Datos '!$D78,'Datos '!$D$68)</f>
        <v>0</v>
      </c>
      <c r="E38" s="329" t="str">
        <f>IF($A$7='Datos '!$C78,'Datos '!$D78,'Datos '!$D$68)</f>
        <v>0</v>
      </c>
      <c r="F38" s="329" t="str">
        <f>IF($A$8='Datos '!$C78,'Datos '!$D78,'Datos '!$D$68)</f>
        <v>0</v>
      </c>
      <c r="G38" s="329" t="str">
        <f>IF($A$9='Datos '!$C78,'Datos '!$D78,'Datos '!$D$68)</f>
        <v>0</v>
      </c>
      <c r="H38" s="329" t="str">
        <f>IF($A$10='Datos '!$C78,'Datos '!$D78,'Datos '!$D$68)</f>
        <v>0</v>
      </c>
      <c r="I38" s="329" t="str">
        <f>IF($A$11='Datos '!$C78,'Datos '!$D78,'Datos '!$D$68)</f>
        <v>0</v>
      </c>
      <c r="J38" s="329" t="str">
        <f>IF($A$12='Datos '!$C78,'Datos '!$D78,'Datos '!$D$68)</f>
        <v>0</v>
      </c>
      <c r="K38" s="329" t="str">
        <f>IF($A$13='Datos '!$C78,'Datos '!$D78,'Datos '!$D$68)</f>
        <v>0</v>
      </c>
      <c r="L38" s="329" t="str">
        <f>IF($A$14='Datos '!$C78,'Datos '!$D78,'Datos '!$D$68)</f>
        <v>0</v>
      </c>
      <c r="M38" s="329" t="str">
        <f>IF($A$15='Datos '!$C78,'Datos '!$D78,'Datos '!$D$68)</f>
        <v>0</v>
      </c>
      <c r="N38" s="329" t="str">
        <f>IF($A$16='Datos '!$C78,'Datos '!$D78,'Datos '!$D$68)</f>
        <v>0</v>
      </c>
      <c r="O38" s="329" t="str">
        <f>IF($A$17='Datos '!$C78,'Datos '!$D78,'Datos '!$D$68)</f>
        <v>0</v>
      </c>
      <c r="P38" s="329" t="str">
        <f>IF($A$18='Datos '!$C78,'Datos '!$D78,'Datos '!$D$68)</f>
        <v>0</v>
      </c>
      <c r="Q38" s="329" t="str">
        <f>IF($A$19='Datos '!$C78,'Datos '!$D78,'Datos '!$D$68)</f>
        <v>0</v>
      </c>
    </row>
    <row r="39" spans="3:17" ht="13.5" hidden="1" customHeight="1" x14ac:dyDescent="0.15">
      <c r="C39" s="329" t="str">
        <f>IF($A$5='Datos '!$C79,'Datos '!$D79,'Datos '!$D$68)</f>
        <v>0</v>
      </c>
      <c r="D39" s="329" t="str">
        <f>IF($A$6='Datos '!$C79,'Datos '!$D79,'Datos '!$D$68)</f>
        <v>0</v>
      </c>
      <c r="E39" s="329" t="str">
        <f>IF($A$7='Datos '!$C79,'Datos '!$D79,'Datos '!$D$68)</f>
        <v>0</v>
      </c>
      <c r="F39" s="329" t="str">
        <f>IF($A$8='Datos '!$C79,'Datos '!$D79,'Datos '!$D$68)</f>
        <v>0</v>
      </c>
      <c r="G39" s="329" t="str">
        <f>IF($A$9='Datos '!$C79,'Datos '!$D79,'Datos '!$D$68)</f>
        <v>0</v>
      </c>
      <c r="H39" s="329" t="str">
        <f>IF($A$10='Datos '!$C79,'Datos '!$D79,'Datos '!$D$68)</f>
        <v>0</v>
      </c>
      <c r="I39" s="329" t="str">
        <f>IF($A$11='Datos '!$C79,'Datos '!$D79,'Datos '!$D$68)</f>
        <v>0</v>
      </c>
      <c r="J39" s="329" t="str">
        <f>IF($A$12='Datos '!$C79,'Datos '!$D79,'Datos '!$D$68)</f>
        <v>0</v>
      </c>
      <c r="K39" s="329" t="str">
        <f>IF($A$13='Datos '!$C79,'Datos '!$D79,'Datos '!$D$68)</f>
        <v>0</v>
      </c>
      <c r="L39" s="329" t="str">
        <f>IF($A$14='Datos '!$C79,'Datos '!$D79,'Datos '!$D$68)</f>
        <v>0</v>
      </c>
      <c r="M39" s="329" t="str">
        <f>IF($A$15='Datos '!$C79,'Datos '!$D79,'Datos '!$D$68)</f>
        <v>0</v>
      </c>
      <c r="N39" s="329" t="str">
        <f>IF($A$16='Datos '!$C79,'Datos '!$D79,'Datos '!$D$68)</f>
        <v>0</v>
      </c>
      <c r="O39" s="329" t="str">
        <f>IF($A$17='Datos '!$C79,'Datos '!$D79,'Datos '!$D$68)</f>
        <v>0</v>
      </c>
      <c r="P39" s="329" t="str">
        <f>IF($A$18='Datos '!$C79,'Datos '!$D79,'Datos '!$D$68)</f>
        <v>0</v>
      </c>
      <c r="Q39" s="329" t="str">
        <f>IF($A$19='Datos '!$C79,'Datos '!$D79,'Datos '!$D$68)</f>
        <v>0</v>
      </c>
    </row>
    <row r="40" spans="3:17" ht="13.5" hidden="1" customHeight="1" x14ac:dyDescent="0.15">
      <c r="C40" s="329" t="str">
        <f>IF($A$5='Datos '!$C80,'Datos '!$D80,'Datos '!$D$68)</f>
        <v>0</v>
      </c>
      <c r="D40" s="329" t="str">
        <f>IF($A$6='Datos '!$C80,'Datos '!$D80,'Datos '!$D$68)</f>
        <v>0</v>
      </c>
      <c r="E40" s="329" t="str">
        <f>IF($A$7='Datos '!$C80,'Datos '!$D80,'Datos '!$D$68)</f>
        <v>0</v>
      </c>
      <c r="F40" s="329" t="str">
        <f>IF($A$8='Datos '!$C80,'Datos '!$D80,'Datos '!$D$68)</f>
        <v>0</v>
      </c>
      <c r="G40" s="329" t="str">
        <f>IF($A$9='Datos '!$C80,'Datos '!$D80,'Datos '!$D$68)</f>
        <v>0</v>
      </c>
      <c r="H40" s="329" t="str">
        <f>IF($A$10='Datos '!$C80,'Datos '!$D80,'Datos '!$D$68)</f>
        <v>0</v>
      </c>
      <c r="I40" s="329" t="str">
        <f>IF($A$11='Datos '!$C80,'Datos '!$D80,'Datos '!$D$68)</f>
        <v>0</v>
      </c>
      <c r="J40" s="329" t="str">
        <f>IF($A$12='Datos '!$C80,'Datos '!$D80,'Datos '!$D$68)</f>
        <v>0</v>
      </c>
      <c r="K40" s="329" t="str">
        <f>IF($A$13='Datos '!$C80,'Datos '!$D80,'Datos '!$D$68)</f>
        <v>0</v>
      </c>
      <c r="L40" s="329" t="str">
        <f>IF($A$14='Datos '!$C80,'Datos '!$D80,'Datos '!$D$68)</f>
        <v>0</v>
      </c>
      <c r="M40" s="329" t="str">
        <f>IF($A$15='Datos '!$C80,'Datos '!$D80,'Datos '!$D$68)</f>
        <v>0</v>
      </c>
      <c r="N40" s="329" t="str">
        <f>IF($A$16='Datos '!$C80,'Datos '!$D80,'Datos '!$D$68)</f>
        <v>0</v>
      </c>
      <c r="O40" s="329" t="str">
        <f>IF($A$17='Datos '!$C80,'Datos '!$D80,'Datos '!$D$68)</f>
        <v>0</v>
      </c>
      <c r="P40" s="329" t="str">
        <f>IF($A$18='Datos '!$C80,'Datos '!$D80,'Datos '!$D$68)</f>
        <v>0</v>
      </c>
      <c r="Q40" s="329" t="str">
        <f>IF($A$19='Datos '!$C80,'Datos '!$D80,'Datos '!$D$68)</f>
        <v>0</v>
      </c>
    </row>
    <row r="41" spans="3:17" ht="13.5" hidden="1" customHeight="1" x14ac:dyDescent="0.15">
      <c r="C41" s="329" t="str">
        <f>IF($A$5='Datos '!$C81,'Datos '!$D81,'Datos '!$D$68)</f>
        <v>0</v>
      </c>
      <c r="D41" s="329" t="str">
        <f>IF($A$6='Datos '!$C81,'Datos '!$D81,'Datos '!$D$68)</f>
        <v>0</v>
      </c>
      <c r="E41" s="329" t="str">
        <f>IF($A$7='Datos '!$C81,'Datos '!$D81,'Datos '!$D$68)</f>
        <v>0</v>
      </c>
      <c r="F41" s="329" t="str">
        <f>IF($A$8='Datos '!$C81,'Datos '!$D81,'Datos '!$D$68)</f>
        <v>0</v>
      </c>
      <c r="G41" s="329" t="str">
        <f>IF($A$9='Datos '!$C81,'Datos '!$D81,'Datos '!$D$68)</f>
        <v>0</v>
      </c>
      <c r="H41" s="329" t="str">
        <f>IF($A$10='Datos '!$C81,'Datos '!$D81,'Datos '!$D$68)</f>
        <v>0</v>
      </c>
      <c r="I41" s="329" t="str">
        <f>IF($A$11='Datos '!$C81,'Datos '!$D81,'Datos '!$D$68)</f>
        <v>0</v>
      </c>
      <c r="J41" s="329" t="str">
        <f>IF($A$12='Datos '!$C81,'Datos '!$D81,'Datos '!$D$68)</f>
        <v>0</v>
      </c>
      <c r="K41" s="329" t="str">
        <f>IF($A$13='Datos '!$C81,'Datos '!$D81,'Datos '!$D$68)</f>
        <v>0</v>
      </c>
      <c r="L41" s="329" t="str">
        <f>IF($A$14='Datos '!$C81,'Datos '!$D81,'Datos '!$D$68)</f>
        <v>0</v>
      </c>
      <c r="M41" s="329" t="str">
        <f>IF($A$15='Datos '!$C81,'Datos '!$D81,'Datos '!$D$68)</f>
        <v>0</v>
      </c>
      <c r="N41" s="329" t="str">
        <f>IF($A$16='Datos '!$C81,'Datos '!$D81,'Datos '!$D$68)</f>
        <v>0</v>
      </c>
      <c r="O41" s="329" t="str">
        <f>IF($A$17='Datos '!$C81,'Datos '!$D81,'Datos '!$D$68)</f>
        <v>0</v>
      </c>
      <c r="P41" s="329" t="str">
        <f>IF($A$18='Datos '!$C81,'Datos '!$D81,'Datos '!$D$68)</f>
        <v>0</v>
      </c>
      <c r="Q41" s="329" t="str">
        <f>IF($A$19='Datos '!$C81,'Datos '!$D81,'Datos '!$D$68)</f>
        <v>0</v>
      </c>
    </row>
    <row r="42" spans="3:17" ht="13.5" hidden="1" customHeight="1" x14ac:dyDescent="0.15">
      <c r="C42" s="329" t="str">
        <f>IF($A$5='Datos '!$C82,'Datos '!$D82,'Datos '!$D$68)</f>
        <v>0</v>
      </c>
      <c r="D42" s="329" t="str">
        <f>IF($A$6='Datos '!$C82,'Datos '!$D82,'Datos '!$D$68)</f>
        <v>0</v>
      </c>
      <c r="E42" s="329" t="str">
        <f>IF($A$7='Datos '!$C82,'Datos '!$D82,'Datos '!$D$68)</f>
        <v>0</v>
      </c>
      <c r="F42" s="329" t="str">
        <f>IF($A$8='Datos '!$C82,'Datos '!$D82,'Datos '!$D$68)</f>
        <v>0</v>
      </c>
      <c r="G42" s="329" t="str">
        <f>IF($A$9='Datos '!$C82,'Datos '!$D82,'Datos '!$D$68)</f>
        <v>0</v>
      </c>
      <c r="H42" s="329" t="str">
        <f>IF($A$10='Datos '!$C82,'Datos '!$D82,'Datos '!$D$68)</f>
        <v>0</v>
      </c>
      <c r="I42" s="329" t="str">
        <f>IF($A$11='Datos '!$C82,'Datos '!$D82,'Datos '!$D$68)</f>
        <v>0</v>
      </c>
      <c r="J42" s="329" t="str">
        <f>IF($A$12='Datos '!$C82,'Datos '!$D82,'Datos '!$D$68)</f>
        <v>0</v>
      </c>
      <c r="K42" s="329" t="str">
        <f>IF($A$13='Datos '!$C82,'Datos '!$D82,'Datos '!$D$68)</f>
        <v>0</v>
      </c>
      <c r="L42" s="329" t="str">
        <f>IF($A$14='Datos '!$C82,'Datos '!$D82,'Datos '!$D$68)</f>
        <v>0</v>
      </c>
      <c r="M42" s="329" t="str">
        <f>IF($A$15='Datos '!$C82,'Datos '!$D82,'Datos '!$D$68)</f>
        <v>0</v>
      </c>
      <c r="N42" s="329" t="str">
        <f>IF($A$16='Datos '!$C82,'Datos '!$D82,'Datos '!$D$68)</f>
        <v>0</v>
      </c>
      <c r="O42" s="329" t="str">
        <f>IF($A$17='Datos '!$C82,'Datos '!$D82,'Datos '!$D$68)</f>
        <v>0</v>
      </c>
      <c r="P42" s="329" t="str">
        <f>IF($A$18='Datos '!$C82,'Datos '!$D82,'Datos '!$D$68)</f>
        <v>0</v>
      </c>
      <c r="Q42" s="329" t="str">
        <f>IF($A$19='Datos '!$C82,'Datos '!$D82,'Datos '!$D$68)</f>
        <v>0</v>
      </c>
    </row>
    <row r="43" spans="3:17" ht="13.5" hidden="1" customHeight="1" x14ac:dyDescent="0.15">
      <c r="C43" s="329" t="str">
        <f>IF($A$5='Datos '!$C83,'Datos '!$D83,'Datos '!$D$68)</f>
        <v>0</v>
      </c>
      <c r="D43" s="329" t="str">
        <f>IF($A$6='Datos '!$C83,'Datos '!$D83,'Datos '!$D$68)</f>
        <v>0</v>
      </c>
      <c r="E43" s="329" t="str">
        <f>IF($A$7='Datos '!$C83,'Datos '!$D83,'Datos '!$D$68)</f>
        <v>0</v>
      </c>
      <c r="F43" s="329" t="str">
        <f>IF($A$8='Datos '!$C83,'Datos '!$D83,'Datos '!$D$68)</f>
        <v>0</v>
      </c>
      <c r="G43" s="329" t="str">
        <f>IF($A$9='Datos '!$C83,'Datos '!$D83,'Datos '!$D$68)</f>
        <v>0</v>
      </c>
      <c r="H43" s="329" t="str">
        <f>IF($A$10='Datos '!$C83,'Datos '!$D83,'Datos '!$D$68)</f>
        <v>0</v>
      </c>
      <c r="I43" s="329" t="str">
        <f>IF($A$11='Datos '!$C83,'Datos '!$D83,'Datos '!$D$68)</f>
        <v>0</v>
      </c>
      <c r="J43" s="329" t="str">
        <f>IF($A$12='Datos '!$C83,'Datos '!$D83,'Datos '!$D$68)</f>
        <v>0</v>
      </c>
      <c r="K43" s="329" t="str">
        <f>IF($A$13='Datos '!$C83,'Datos '!$D83,'Datos '!$D$68)</f>
        <v>0</v>
      </c>
      <c r="L43" s="329" t="str">
        <f>IF($A$14='Datos '!$C83,'Datos '!$D83,'Datos '!$D$68)</f>
        <v>0</v>
      </c>
      <c r="M43" s="329" t="str">
        <f>IF($A$15='Datos '!$C83,'Datos '!$D83,'Datos '!$D$68)</f>
        <v>0</v>
      </c>
      <c r="N43" s="329" t="str">
        <f>IF($A$16='Datos '!$C83,'Datos '!$D83,'Datos '!$D$68)</f>
        <v>0</v>
      </c>
      <c r="O43" s="329" t="str">
        <f>IF($A$17='Datos '!$C83,'Datos '!$D83,'Datos '!$D$68)</f>
        <v>0</v>
      </c>
      <c r="P43" s="329" t="str">
        <f>IF($A$18='Datos '!$C83,'Datos '!$D83,'Datos '!$D$68)</f>
        <v>0</v>
      </c>
      <c r="Q43" s="329" t="str">
        <f>IF($A$19='Datos '!$C83,'Datos '!$D83,'Datos '!$D$68)</f>
        <v>0</v>
      </c>
    </row>
    <row r="44" spans="3:17" ht="13.5" hidden="1" customHeight="1" x14ac:dyDescent="0.15">
      <c r="C44" s="329" t="str">
        <f>IF($A$5='Datos '!$C84,'Datos '!$D84,'Datos '!$D$68)</f>
        <v>0</v>
      </c>
      <c r="D44" s="329" t="str">
        <f>IF($A$6='Datos '!$C84,'Datos '!$D84,'Datos '!$D$68)</f>
        <v>0</v>
      </c>
      <c r="E44" s="329" t="str">
        <f>IF($A$7='Datos '!$C84,'Datos '!$D84,'Datos '!$D$68)</f>
        <v>0</v>
      </c>
      <c r="F44" s="329" t="str">
        <f>IF($A$8='Datos '!$C84,'Datos '!$D84,'Datos '!$D$68)</f>
        <v>0</v>
      </c>
      <c r="G44" s="329" t="str">
        <f>IF($A$9='Datos '!$C84,'Datos '!$D84,'Datos '!$D$68)</f>
        <v>0</v>
      </c>
      <c r="H44" s="329" t="str">
        <f>IF($A$10='Datos '!$C84,'Datos '!$D84,'Datos '!$D$68)</f>
        <v>0</v>
      </c>
      <c r="I44" s="329" t="str">
        <f>IF($A$11='Datos '!$C84,'Datos '!$D84,'Datos '!$D$68)</f>
        <v>0</v>
      </c>
      <c r="J44" s="329" t="str">
        <f>IF($A$12='Datos '!$C84,'Datos '!$D84,'Datos '!$D$68)</f>
        <v>0</v>
      </c>
      <c r="K44" s="329" t="str">
        <f>IF($A$13='Datos '!$C84,'Datos '!$D84,'Datos '!$D$68)</f>
        <v>0</v>
      </c>
      <c r="L44" s="329" t="str">
        <f>IF($A$14='Datos '!$C84,'Datos '!$D84,'Datos '!$D$68)</f>
        <v>0</v>
      </c>
      <c r="M44" s="329" t="str">
        <f>IF($A$15='Datos '!$C84,'Datos '!$D84,'Datos '!$D$68)</f>
        <v>0</v>
      </c>
      <c r="N44" s="329" t="str">
        <f>IF($A$16='Datos '!$C84,'Datos '!$D84,'Datos '!$D$68)</f>
        <v>0</v>
      </c>
      <c r="O44" s="329" t="str">
        <f>IF($A$17='Datos '!$C84,'Datos '!$D84,'Datos '!$D$68)</f>
        <v>0</v>
      </c>
      <c r="P44" s="329" t="str">
        <f>IF($A$18='Datos '!$C84,'Datos '!$D84,'Datos '!$D$68)</f>
        <v>0</v>
      </c>
      <c r="Q44" s="329" t="str">
        <f>IF($A$19='Datos '!$C84,'Datos '!$D84,'Datos '!$D$68)</f>
        <v>0</v>
      </c>
    </row>
    <row r="45" spans="3:17" ht="13.5" hidden="1" customHeight="1" x14ac:dyDescent="0.15">
      <c r="C45" s="329" t="str">
        <f>IF($A$5='Datos '!$C85,'Datos '!$D85,'Datos '!$D$68)</f>
        <v>0</v>
      </c>
      <c r="D45" s="329" t="str">
        <f>IF($A$6='Datos '!$C85,'Datos '!$D85,'Datos '!$D$68)</f>
        <v>0</v>
      </c>
      <c r="E45" s="329" t="str">
        <f>IF($A$7='Datos '!$C85,'Datos '!$D85,'Datos '!$D$68)</f>
        <v>0</v>
      </c>
      <c r="F45" s="329" t="str">
        <f>IF($A$8='Datos '!$C85,'Datos '!$D85,'Datos '!$D$68)</f>
        <v>0</v>
      </c>
      <c r="G45" s="329" t="str">
        <f>IF($A$9='Datos '!$C85,'Datos '!$D85,'Datos '!$D$68)</f>
        <v>0</v>
      </c>
      <c r="H45" s="329" t="str">
        <f>IF($A$10='Datos '!$C85,'Datos '!$D85,'Datos '!$D$68)</f>
        <v>0</v>
      </c>
      <c r="I45" s="329" t="str">
        <f>IF($A$11='Datos '!$C85,'Datos '!$D85,'Datos '!$D$68)</f>
        <v>0</v>
      </c>
      <c r="J45" s="329" t="str">
        <f>IF($A$12='Datos '!$C85,'Datos '!$D85,'Datos '!$D$68)</f>
        <v>0</v>
      </c>
      <c r="K45" s="329" t="str">
        <f>IF($A$13='Datos '!$C85,'Datos '!$D85,'Datos '!$D$68)</f>
        <v>0</v>
      </c>
      <c r="L45" s="329" t="str">
        <f>IF($A$14='Datos '!$C85,'Datos '!$D85,'Datos '!$D$68)</f>
        <v>0</v>
      </c>
      <c r="M45" s="329" t="str">
        <f>IF($A$15='Datos '!$C85,'Datos '!$D85,'Datos '!$D$68)</f>
        <v>0</v>
      </c>
      <c r="N45" s="329" t="str">
        <f>IF($A$16='Datos '!$C85,'Datos '!$D85,'Datos '!$D$68)</f>
        <v>0</v>
      </c>
      <c r="O45" s="329" t="str">
        <f>IF($A$17='Datos '!$C85,'Datos '!$D85,'Datos '!$D$68)</f>
        <v>0</v>
      </c>
      <c r="P45" s="329" t="str">
        <f>IF($A$18='Datos '!$C85,'Datos '!$D85,'Datos '!$D$68)</f>
        <v>0</v>
      </c>
      <c r="Q45" s="329" t="str">
        <f>IF($A$19='Datos '!$C85,'Datos '!$D85,'Datos '!$D$68)</f>
        <v>0</v>
      </c>
    </row>
    <row r="46" spans="3:17" ht="13.5" hidden="1" customHeight="1" x14ac:dyDescent="0.15">
      <c r="C46" s="329" t="str">
        <f>IF($A$5='Datos '!$C86,'Datos '!$D86,'Datos '!$D$68)</f>
        <v>0</v>
      </c>
      <c r="D46" s="329" t="str">
        <f>IF($A$6='Datos '!$C86,'Datos '!$D86,'Datos '!$D$68)</f>
        <v>0</v>
      </c>
      <c r="E46" s="329" t="str">
        <f>IF($A$7='Datos '!$C86,'Datos '!$D86,'Datos '!$D$68)</f>
        <v>0</v>
      </c>
      <c r="F46" s="329" t="str">
        <f>IF($A$8='Datos '!$C86,'Datos '!$D86,'Datos '!$D$68)</f>
        <v>0</v>
      </c>
      <c r="G46" s="329" t="str">
        <f>IF($A$9='Datos '!$C86,'Datos '!$D86,'Datos '!$D$68)</f>
        <v>0</v>
      </c>
      <c r="H46" s="329" t="str">
        <f>IF($A$10='Datos '!$C86,'Datos '!$D86,'Datos '!$D$68)</f>
        <v>0</v>
      </c>
      <c r="I46" s="329" t="str">
        <f>IF($A$11='Datos '!$C86,'Datos '!$D86,'Datos '!$D$68)</f>
        <v>0</v>
      </c>
      <c r="J46" s="329" t="str">
        <f>IF($A$12='Datos '!$C86,'Datos '!$D86,'Datos '!$D$68)</f>
        <v>0</v>
      </c>
      <c r="K46" s="329" t="str">
        <f>IF($A$13='Datos '!$C86,'Datos '!$D86,'Datos '!$D$68)</f>
        <v>0</v>
      </c>
      <c r="L46" s="329" t="str">
        <f>IF($A$14='Datos '!$C86,'Datos '!$D86,'Datos '!$D$68)</f>
        <v>0</v>
      </c>
      <c r="M46" s="329" t="str">
        <f>IF($A$15='Datos '!$C86,'Datos '!$D86,'Datos '!$D$68)</f>
        <v>0</v>
      </c>
      <c r="N46" s="329" t="str">
        <f>IF($A$16='Datos '!$C86,'Datos '!$D86,'Datos '!$D$68)</f>
        <v>0</v>
      </c>
      <c r="O46" s="329" t="str">
        <f>IF($A$17='Datos '!$C86,'Datos '!$D86,'Datos '!$D$68)</f>
        <v>0</v>
      </c>
      <c r="P46" s="329" t="str">
        <f>IF($A$18='Datos '!$C86,'Datos '!$D86,'Datos '!$D$68)</f>
        <v>0</v>
      </c>
      <c r="Q46" s="329" t="str">
        <f>IF($A$19='Datos '!$C86,'Datos '!$D86,'Datos '!$D$68)</f>
        <v>0</v>
      </c>
    </row>
    <row r="47" spans="3:17" ht="13.5" hidden="1" customHeight="1" x14ac:dyDescent="0.15">
      <c r="C47" s="329" t="str">
        <f>IF($A$5='Datos '!$C87,'Datos '!$D87,'Datos '!$D$68)</f>
        <v>0</v>
      </c>
      <c r="D47" s="329" t="str">
        <f>IF($A$6='Datos '!$C87,'Datos '!$D87,'Datos '!$D$68)</f>
        <v>0</v>
      </c>
      <c r="E47" s="329" t="str">
        <f>IF($A$7='Datos '!$C87,'Datos '!$D87,'Datos '!$D$68)</f>
        <v>0</v>
      </c>
      <c r="F47" s="329" t="str">
        <f>IF($A$8='Datos '!$C87,'Datos '!$D87,'Datos '!$D$68)</f>
        <v>0</v>
      </c>
      <c r="G47" s="329" t="str">
        <f>IF($A$9='Datos '!$C87,'Datos '!$D87,'Datos '!$D$68)</f>
        <v>0</v>
      </c>
      <c r="H47" s="329" t="str">
        <f>IF($A$10='Datos '!$C87,'Datos '!$D87,'Datos '!$D$68)</f>
        <v>0</v>
      </c>
      <c r="I47" s="329" t="str">
        <f>IF($A$11='Datos '!$C87,'Datos '!$D87,'Datos '!$D$68)</f>
        <v>0</v>
      </c>
      <c r="J47" s="329" t="str">
        <f>IF($A$12='Datos '!$C87,'Datos '!$D87,'Datos '!$D$68)</f>
        <v>0</v>
      </c>
      <c r="K47" s="329" t="str">
        <f>IF($A$13='Datos '!$C87,'Datos '!$D87,'Datos '!$D$68)</f>
        <v>0</v>
      </c>
      <c r="L47" s="329" t="str">
        <f>IF($A$14='Datos '!$C87,'Datos '!$D87,'Datos '!$D$68)</f>
        <v>0</v>
      </c>
      <c r="M47" s="329" t="str">
        <f>IF($A$15='Datos '!$C87,'Datos '!$D87,'Datos '!$D$68)</f>
        <v>0</v>
      </c>
      <c r="N47" s="329" t="str">
        <f>IF($A$16='Datos '!$C87,'Datos '!$D87,'Datos '!$D$68)</f>
        <v>0</v>
      </c>
      <c r="O47" s="329" t="str">
        <f>IF($A$17='Datos '!$C87,'Datos '!$D87,'Datos '!$D$68)</f>
        <v>0</v>
      </c>
      <c r="P47" s="329" t="str">
        <f>IF($A$18='Datos '!$C87,'Datos '!$D87,'Datos '!$D$68)</f>
        <v>0</v>
      </c>
      <c r="Q47" s="329" t="str">
        <f>IF($A$19='Datos '!$C87,'Datos '!$D87,'Datos '!$D$68)</f>
        <v>0</v>
      </c>
    </row>
    <row r="48" spans="3:17" ht="13.5" hidden="1" customHeight="1" x14ac:dyDescent="0.15">
      <c r="C48" s="329" t="str">
        <f>IF($A$5='Datos '!$C88,'Datos '!$D88,'Datos '!$D$68)</f>
        <v>0</v>
      </c>
      <c r="D48" s="329" t="str">
        <f>IF($A$6='Datos '!$C88,'Datos '!$D88,'Datos '!$D$68)</f>
        <v>0</v>
      </c>
      <c r="E48" s="329" t="str">
        <f>IF($A$7='Datos '!$C88,'Datos '!$D88,'Datos '!$D$68)</f>
        <v>0</v>
      </c>
      <c r="F48" s="329" t="str">
        <f>IF($A$8='Datos '!$C88,'Datos '!$D88,'Datos '!$D$68)</f>
        <v>0</v>
      </c>
      <c r="G48" s="329" t="str">
        <f>IF($A$9='Datos '!$C88,'Datos '!$D88,'Datos '!$D$68)</f>
        <v>0</v>
      </c>
      <c r="H48" s="329" t="str">
        <f>IF($A$10='Datos '!$C88,'Datos '!$D88,'Datos '!$D$68)</f>
        <v>0</v>
      </c>
      <c r="I48" s="329" t="str">
        <f>IF($A$11='Datos '!$C88,'Datos '!$D88,'Datos '!$D$68)</f>
        <v>0</v>
      </c>
      <c r="J48" s="329" t="str">
        <f>IF($A$12='Datos '!$C88,'Datos '!$D88,'Datos '!$D$68)</f>
        <v>0</v>
      </c>
      <c r="K48" s="329" t="str">
        <f>IF($A$13='Datos '!$C88,'Datos '!$D88,'Datos '!$D$68)</f>
        <v>0</v>
      </c>
      <c r="L48" s="329" t="str">
        <f>IF($A$14='Datos '!$C88,'Datos '!$D88,'Datos '!$D$68)</f>
        <v>0</v>
      </c>
      <c r="M48" s="329" t="str">
        <f>IF($A$15='Datos '!$C88,'Datos '!$D88,'Datos '!$D$68)</f>
        <v>0</v>
      </c>
      <c r="N48" s="329" t="str">
        <f>IF($A$16='Datos '!$C88,'Datos '!$D88,'Datos '!$D$68)</f>
        <v>0</v>
      </c>
      <c r="O48" s="329" t="str">
        <f>IF($A$17='Datos '!$C88,'Datos '!$D88,'Datos '!$D$68)</f>
        <v>0</v>
      </c>
      <c r="P48" s="329" t="str">
        <f>IF($A$18='Datos '!$C88,'Datos '!$D88,'Datos '!$D$68)</f>
        <v>0</v>
      </c>
      <c r="Q48" s="329" t="str">
        <f>IF($A$19='Datos '!$C88,'Datos '!$D88,'Datos '!$D$68)</f>
        <v>0</v>
      </c>
    </row>
    <row r="49" spans="3:17" ht="13.5" hidden="1" customHeight="1" x14ac:dyDescent="0.15">
      <c r="C49" s="329" t="str">
        <f>IF($A$5='Datos '!$C89,'Datos '!$D89,'Datos '!$D$68)</f>
        <v>0</v>
      </c>
      <c r="D49" s="329" t="str">
        <f>IF($A$6='Datos '!$C89,'Datos '!$D89,'Datos '!$D$68)</f>
        <v>0</v>
      </c>
      <c r="E49" s="329" t="str">
        <f>IF($A$7='Datos '!$C89,'Datos '!$D89,'Datos '!$D$68)</f>
        <v>0</v>
      </c>
      <c r="F49" s="329" t="str">
        <f>IF($A$8='Datos '!$C89,'Datos '!$D89,'Datos '!$D$68)</f>
        <v>0</v>
      </c>
      <c r="G49" s="329" t="str">
        <f>IF($A$9='Datos '!$C89,'Datos '!$D89,'Datos '!$D$68)</f>
        <v>0</v>
      </c>
      <c r="H49" s="329" t="str">
        <f>IF($A$10='Datos '!$C89,'Datos '!$D89,'Datos '!$D$68)</f>
        <v>0</v>
      </c>
      <c r="I49" s="329" t="str">
        <f>IF($A$11='Datos '!$C89,'Datos '!$D89,'Datos '!$D$68)</f>
        <v>0</v>
      </c>
      <c r="J49" s="329" t="str">
        <f>IF($A$12='Datos '!$C89,'Datos '!$D89,'Datos '!$D$68)</f>
        <v>0</v>
      </c>
      <c r="K49" s="329" t="str">
        <f>IF($A$13='Datos '!$C89,'Datos '!$D89,'Datos '!$D$68)</f>
        <v>0</v>
      </c>
      <c r="L49" s="329" t="str">
        <f>IF($A$14='Datos '!$C89,'Datos '!$D89,'Datos '!$D$68)</f>
        <v>0</v>
      </c>
      <c r="M49" s="329" t="str">
        <f>IF($A$15='Datos '!$C89,'Datos '!$D89,'Datos '!$D$68)</f>
        <v>0</v>
      </c>
      <c r="N49" s="329" t="str">
        <f>IF($A$16='Datos '!$C89,'Datos '!$D89,'Datos '!$D$68)</f>
        <v>0</v>
      </c>
      <c r="O49" s="329" t="str">
        <f>IF($A$17='Datos '!$C89,'Datos '!$D89,'Datos '!$D$68)</f>
        <v>0</v>
      </c>
      <c r="P49" s="329" t="str">
        <f>IF($A$18='Datos '!$C89,'Datos '!$D89,'Datos '!$D$68)</f>
        <v>0</v>
      </c>
      <c r="Q49" s="329" t="str">
        <f>IF($A$19='Datos '!$C89,'Datos '!$D89,'Datos '!$D$68)</f>
        <v>0</v>
      </c>
    </row>
    <row r="50" spans="3:17" ht="13.5" hidden="1" customHeight="1" x14ac:dyDescent="0.15">
      <c r="C50" s="329" t="str">
        <f>IF($A$5='Datos '!$C90,'Datos '!$D90,'Datos '!$D$68)</f>
        <v>0</v>
      </c>
      <c r="D50" s="329" t="str">
        <f>IF($A$6='Datos '!$C90,'Datos '!$D90,'Datos '!$D$68)</f>
        <v>0</v>
      </c>
      <c r="E50" s="329" t="str">
        <f>IF($A$7='Datos '!$C90,'Datos '!$D90,'Datos '!$D$68)</f>
        <v>0</v>
      </c>
      <c r="F50" s="329" t="str">
        <f>IF($A$8='Datos '!$C90,'Datos '!$D90,'Datos '!$D$68)</f>
        <v>0</v>
      </c>
      <c r="G50" s="329" t="str">
        <f>IF($A$9='Datos '!$C90,'Datos '!$D90,'Datos '!$D$68)</f>
        <v>0</v>
      </c>
      <c r="H50" s="329" t="str">
        <f>IF($A$10='Datos '!$C90,'Datos '!$D90,'Datos '!$D$68)</f>
        <v>0</v>
      </c>
      <c r="I50" s="329" t="str">
        <f>IF($A$11='Datos '!$C90,'Datos '!$D90,'Datos '!$D$68)</f>
        <v>0</v>
      </c>
      <c r="J50" s="329" t="str">
        <f>IF($A$12='Datos '!$C90,'Datos '!$D90,'Datos '!$D$68)</f>
        <v>0</v>
      </c>
      <c r="K50" s="329" t="str">
        <f>IF($A$13='Datos '!$C90,'Datos '!$D90,'Datos '!$D$68)</f>
        <v>0</v>
      </c>
      <c r="L50" s="329" t="str">
        <f>IF($A$14='Datos '!$C90,'Datos '!$D90,'Datos '!$D$68)</f>
        <v>0</v>
      </c>
      <c r="M50" s="329" t="str">
        <f>IF($A$15='Datos '!$C90,'Datos '!$D90,'Datos '!$D$68)</f>
        <v>0</v>
      </c>
      <c r="N50" s="329" t="str">
        <f>IF($A$16='Datos '!$C90,'Datos '!$D90,'Datos '!$D$68)</f>
        <v>0</v>
      </c>
      <c r="O50" s="329" t="str">
        <f>IF($A$17='Datos '!$C90,'Datos '!$D90,'Datos '!$D$68)</f>
        <v>0</v>
      </c>
      <c r="P50" s="329" t="str">
        <f>IF($A$18='Datos '!$C90,'Datos '!$D90,'Datos '!$D$68)</f>
        <v>0</v>
      </c>
      <c r="Q50" s="329" t="str">
        <f>IF($A$19='Datos '!$C90,'Datos '!$D90,'Datos '!$D$68)</f>
        <v>0</v>
      </c>
    </row>
    <row r="51" spans="3:17" ht="13.5" hidden="1" customHeight="1" x14ac:dyDescent="0.15">
      <c r="C51" s="329" t="str">
        <f>IF($A$5='Datos '!$C91,'Datos '!$D91,'Datos '!$D$68)</f>
        <v>0</v>
      </c>
      <c r="D51" s="329" t="str">
        <f>IF($A$6='Datos '!$C91,'Datos '!$D91,'Datos '!$D$68)</f>
        <v>0</v>
      </c>
      <c r="E51" s="329" t="str">
        <f>IF($A$7='Datos '!$C91,'Datos '!$D91,'Datos '!$D$68)</f>
        <v>0</v>
      </c>
      <c r="F51" s="329" t="str">
        <f>IF($A$8='Datos '!$C91,'Datos '!$D91,'Datos '!$D$68)</f>
        <v>0</v>
      </c>
      <c r="G51" s="329" t="str">
        <f>IF($A$9='Datos '!$C91,'Datos '!$D91,'Datos '!$D$68)</f>
        <v>0</v>
      </c>
      <c r="H51" s="329" t="str">
        <f>IF($A$10='Datos '!$C91,'Datos '!$D91,'Datos '!$D$68)</f>
        <v>0</v>
      </c>
      <c r="I51" s="329" t="str">
        <f>IF($A$11='Datos '!$C91,'Datos '!$D91,'Datos '!$D$68)</f>
        <v>0</v>
      </c>
      <c r="J51" s="329" t="str">
        <f>IF($A$12='Datos '!$C91,'Datos '!$D91,'Datos '!$D$68)</f>
        <v>0</v>
      </c>
      <c r="K51" s="329" t="str">
        <f>IF($A$13='Datos '!$C91,'Datos '!$D91,'Datos '!$D$68)</f>
        <v>0</v>
      </c>
      <c r="L51" s="329" t="str">
        <f>IF($A$14='Datos '!$C91,'Datos '!$D91,'Datos '!$D$68)</f>
        <v>0</v>
      </c>
      <c r="M51" s="329" t="str">
        <f>IF($A$15='Datos '!$C91,'Datos '!$D91,'Datos '!$D$68)</f>
        <v>0</v>
      </c>
      <c r="N51" s="329" t="str">
        <f>IF($A$16='Datos '!$C91,'Datos '!$D91,'Datos '!$D$68)</f>
        <v>0</v>
      </c>
      <c r="O51" s="329" t="str">
        <f>IF($A$17='Datos '!$C91,'Datos '!$D91,'Datos '!$D$68)</f>
        <v>0</v>
      </c>
      <c r="P51" s="329" t="str">
        <f>IF($A$18='Datos '!$C91,'Datos '!$D91,'Datos '!$D$68)</f>
        <v>0</v>
      </c>
      <c r="Q51" s="329" t="str">
        <f>IF($A$19='Datos '!$C91,'Datos '!$D91,'Datos '!$D$68)</f>
        <v>0</v>
      </c>
    </row>
    <row r="52" spans="3:17" ht="13.5" hidden="1" customHeight="1" x14ac:dyDescent="0.15">
      <c r="C52" s="329" t="str">
        <f>IF($A$5='Datos '!$C92,'Datos '!$D92,'Datos '!$D$68)</f>
        <v>0</v>
      </c>
      <c r="D52" s="329" t="str">
        <f>IF($A$6='Datos '!$C92,'Datos '!$D92,'Datos '!$D$68)</f>
        <v>0</v>
      </c>
      <c r="E52" s="329" t="str">
        <f>IF($A$7='Datos '!$C92,'Datos '!$D92,'Datos '!$D$68)</f>
        <v>0</v>
      </c>
      <c r="F52" s="329" t="str">
        <f>IF($A$8='Datos '!$C92,'Datos '!$D92,'Datos '!$D$68)</f>
        <v>0</v>
      </c>
      <c r="G52" s="329" t="str">
        <f>IF($A$9='Datos '!$C92,'Datos '!$D92,'Datos '!$D$68)</f>
        <v>0</v>
      </c>
      <c r="H52" s="329" t="str">
        <f>IF($A$10='Datos '!$C92,'Datos '!$D92,'Datos '!$D$68)</f>
        <v>0</v>
      </c>
      <c r="I52" s="329" t="str">
        <f>IF($A$11='Datos '!$C92,'Datos '!$D92,'Datos '!$D$68)</f>
        <v>0</v>
      </c>
      <c r="J52" s="329" t="str">
        <f>IF($A$12='Datos '!$C92,'Datos '!$D92,'Datos '!$D$68)</f>
        <v>0</v>
      </c>
      <c r="K52" s="329" t="str">
        <f>IF($A$13='Datos '!$C92,'Datos '!$D92,'Datos '!$D$68)</f>
        <v>0</v>
      </c>
      <c r="L52" s="329" t="str">
        <f>IF($A$14='Datos '!$C92,'Datos '!$D92,'Datos '!$D$68)</f>
        <v>0</v>
      </c>
      <c r="M52" s="329" t="str">
        <f>IF($A$15='Datos '!$C92,'Datos '!$D92,'Datos '!$D$68)</f>
        <v>0</v>
      </c>
      <c r="N52" s="329" t="str">
        <f>IF($A$16='Datos '!$C92,'Datos '!$D92,'Datos '!$D$68)</f>
        <v>0</v>
      </c>
      <c r="O52" s="329" t="str">
        <f>IF($A$17='Datos '!$C92,'Datos '!$D92,'Datos '!$D$68)</f>
        <v>0</v>
      </c>
      <c r="P52" s="329" t="str">
        <f>IF($A$18='Datos '!$C92,'Datos '!$D92,'Datos '!$D$68)</f>
        <v>0</v>
      </c>
      <c r="Q52" s="329" t="str">
        <f>IF($A$19='Datos '!$C92,'Datos '!$D92,'Datos '!$D$68)</f>
        <v>0</v>
      </c>
    </row>
    <row r="53" spans="3:17" ht="13.5" hidden="1" customHeight="1" x14ac:dyDescent="0.15">
      <c r="C53" s="329" t="str">
        <f>IF($A$5='Datos '!$C93,'Datos '!$D93,'Datos '!$D$68)</f>
        <v>0</v>
      </c>
      <c r="D53" s="329" t="str">
        <f>IF($A$6='Datos '!$C93,'Datos '!$D93,'Datos '!$D$68)</f>
        <v>0</v>
      </c>
      <c r="E53" s="329" t="str">
        <f>IF($A$7='Datos '!$C93,'Datos '!$D93,'Datos '!$D$68)</f>
        <v>0</v>
      </c>
      <c r="F53" s="329" t="str">
        <f>IF($A$8='Datos '!$C93,'Datos '!$D93,'Datos '!$D$68)</f>
        <v>0</v>
      </c>
      <c r="G53" s="329" t="str">
        <f>IF($A$9='Datos '!$C93,'Datos '!$D93,'Datos '!$D$68)</f>
        <v>0</v>
      </c>
      <c r="H53" s="329" t="str">
        <f>IF($A$10='Datos '!$C93,'Datos '!$D93,'Datos '!$D$68)</f>
        <v>0</v>
      </c>
      <c r="I53" s="329" t="str">
        <f>IF($A$11='Datos '!$C93,'Datos '!$D93,'Datos '!$D$68)</f>
        <v>0</v>
      </c>
      <c r="J53" s="329" t="str">
        <f>IF($A$12='Datos '!$C93,'Datos '!$D93,'Datos '!$D$68)</f>
        <v>0</v>
      </c>
      <c r="K53" s="329" t="str">
        <f>IF($A$13='Datos '!$C93,'Datos '!$D93,'Datos '!$D$68)</f>
        <v>0</v>
      </c>
      <c r="L53" s="329" t="str">
        <f>IF($A$14='Datos '!$C93,'Datos '!$D93,'Datos '!$D$68)</f>
        <v>0</v>
      </c>
      <c r="M53" s="329" t="str">
        <f>IF($A$15='Datos '!$C93,'Datos '!$D93,'Datos '!$D$68)</f>
        <v>0</v>
      </c>
      <c r="N53" s="329" t="str">
        <f>IF($A$16='Datos '!$C93,'Datos '!$D93,'Datos '!$D$68)</f>
        <v>0</v>
      </c>
      <c r="O53" s="329" t="str">
        <f>IF($A$17='Datos '!$C93,'Datos '!$D93,'Datos '!$D$68)</f>
        <v>0</v>
      </c>
      <c r="P53" s="329" t="str">
        <f>IF($A$18='Datos '!$C93,'Datos '!$D93,'Datos '!$D$68)</f>
        <v>0</v>
      </c>
      <c r="Q53" s="329" t="str">
        <f>IF($A$19='Datos '!$C93,'Datos '!$D93,'Datos '!$D$68)</f>
        <v>0</v>
      </c>
    </row>
    <row r="54" spans="3:17" ht="13.5" hidden="1" customHeight="1" x14ac:dyDescent="0.15">
      <c r="C54" s="329" t="str">
        <f>IF($A$5='Datos '!$C94,'Datos '!$D94,'Datos '!$D$68)</f>
        <v>0</v>
      </c>
      <c r="D54" s="329" t="str">
        <f>IF($A$6='Datos '!$C94,'Datos '!$D94,'Datos '!$D$68)</f>
        <v>0</v>
      </c>
      <c r="E54" s="329" t="str">
        <f>IF($A$7='Datos '!$C94,'Datos '!$D94,'Datos '!$D$68)</f>
        <v>0</v>
      </c>
      <c r="F54" s="329" t="str">
        <f>IF($A$8='Datos '!$C94,'Datos '!$D94,'Datos '!$D$68)</f>
        <v>0</v>
      </c>
      <c r="G54" s="329" t="str">
        <f>IF($A$9='Datos '!$C94,'Datos '!$D94,'Datos '!$D$68)</f>
        <v>0</v>
      </c>
      <c r="H54" s="329" t="str">
        <f>IF($A$10='Datos '!$C94,'Datos '!$D94,'Datos '!$D$68)</f>
        <v>0</v>
      </c>
      <c r="I54" s="329" t="str">
        <f>IF($A$11='Datos '!$C94,'Datos '!$D94,'Datos '!$D$68)</f>
        <v>0</v>
      </c>
      <c r="J54" s="329" t="str">
        <f>IF($A$12='Datos '!$C94,'Datos '!$D94,'Datos '!$D$68)</f>
        <v>0</v>
      </c>
      <c r="K54" s="329" t="str">
        <f>IF($A$13='Datos '!$C94,'Datos '!$D94,'Datos '!$D$68)</f>
        <v>0</v>
      </c>
      <c r="L54" s="329" t="str">
        <f>IF($A$14='Datos '!$C94,'Datos '!$D94,'Datos '!$D$68)</f>
        <v>0</v>
      </c>
      <c r="M54" s="329" t="str">
        <f>IF($A$15='Datos '!$C94,'Datos '!$D94,'Datos '!$D$68)</f>
        <v>0</v>
      </c>
      <c r="N54" s="329" t="str">
        <f>IF($A$16='Datos '!$C94,'Datos '!$D94,'Datos '!$D$68)</f>
        <v>0</v>
      </c>
      <c r="O54" s="329" t="str">
        <f>IF($A$17='Datos '!$C94,'Datos '!$D94,'Datos '!$D$68)</f>
        <v>0</v>
      </c>
      <c r="P54" s="329" t="str">
        <f>IF($A$18='Datos '!$C94,'Datos '!$D94,'Datos '!$D$68)</f>
        <v>0</v>
      </c>
      <c r="Q54" s="329" t="str">
        <f>IF($A$19='Datos '!$C94,'Datos '!$D94,'Datos '!$D$68)</f>
        <v>0</v>
      </c>
    </row>
    <row r="55" spans="3:17" ht="13.5" hidden="1" customHeight="1" x14ac:dyDescent="0.15">
      <c r="C55" s="329" t="str">
        <f>IF($A$5='Datos '!$C95,'Datos '!$D95,'Datos '!$D$68)</f>
        <v>0</v>
      </c>
      <c r="D55" s="329" t="str">
        <f>IF($A$6='Datos '!$C95,'Datos '!$D95,'Datos '!$D$68)</f>
        <v>0</v>
      </c>
      <c r="E55" s="329" t="str">
        <f>IF($A$7='Datos '!$C95,'Datos '!$D95,'Datos '!$D$68)</f>
        <v>0</v>
      </c>
      <c r="F55" s="329" t="str">
        <f>IF($A$8='Datos '!$C95,'Datos '!$D95,'Datos '!$D$68)</f>
        <v>0</v>
      </c>
      <c r="G55" s="329" t="str">
        <f>IF($A$9='Datos '!$C95,'Datos '!$D95,'Datos '!$D$68)</f>
        <v>0</v>
      </c>
      <c r="H55" s="329" t="str">
        <f>IF($A$10='Datos '!$C95,'Datos '!$D95,'Datos '!$D$68)</f>
        <v>0</v>
      </c>
      <c r="I55" s="329" t="str">
        <f>IF($A$11='Datos '!$C95,'Datos '!$D95,'Datos '!$D$68)</f>
        <v>0</v>
      </c>
      <c r="J55" s="329" t="str">
        <f>IF($A$12='Datos '!$C95,'Datos '!$D95,'Datos '!$D$68)</f>
        <v>0</v>
      </c>
      <c r="K55" s="329" t="str">
        <f>IF($A$13='Datos '!$C95,'Datos '!$D95,'Datos '!$D$68)</f>
        <v>0</v>
      </c>
      <c r="L55" s="329" t="str">
        <f>IF($A$14='Datos '!$C95,'Datos '!$D95,'Datos '!$D$68)</f>
        <v>0</v>
      </c>
      <c r="M55" s="329" t="str">
        <f>IF($A$15='Datos '!$C95,'Datos '!$D95,'Datos '!$D$68)</f>
        <v>0</v>
      </c>
      <c r="N55" s="329" t="str">
        <f>IF($A$16='Datos '!$C95,'Datos '!$D95,'Datos '!$D$68)</f>
        <v>0</v>
      </c>
      <c r="O55" s="329" t="str">
        <f>IF($A$17='Datos '!$C95,'Datos '!$D95,'Datos '!$D$68)</f>
        <v>0</v>
      </c>
      <c r="P55" s="329" t="str">
        <f>IF($A$18='Datos '!$C95,'Datos '!$D95,'Datos '!$D$68)</f>
        <v>0</v>
      </c>
      <c r="Q55" s="329" t="str">
        <f>IF($A$19='Datos '!$C95,'Datos '!$D95,'Datos '!$D$68)</f>
        <v>0</v>
      </c>
    </row>
    <row r="56" spans="3:17" ht="13.5" hidden="1" customHeight="1" x14ac:dyDescent="0.15">
      <c r="C56" s="329" t="str">
        <f>IF($A$5='Datos '!$C96,'Datos '!$D96,'Datos '!$D$68)</f>
        <v>0</v>
      </c>
      <c r="D56" s="329" t="str">
        <f>IF($A$6='Datos '!$C96,'Datos '!$D96,'Datos '!$D$68)</f>
        <v>0</v>
      </c>
      <c r="E56" s="329" t="str">
        <f>IF($A$7='Datos '!$C96,'Datos '!$D96,'Datos '!$D$68)</f>
        <v>0</v>
      </c>
      <c r="F56" s="329" t="str">
        <f>IF($A$8='Datos '!$C96,'Datos '!$D96,'Datos '!$D$68)</f>
        <v>0</v>
      </c>
      <c r="G56" s="329" t="str">
        <f>IF($A$9='Datos '!$C96,'Datos '!$D96,'Datos '!$D$68)</f>
        <v>0</v>
      </c>
      <c r="H56" s="329" t="str">
        <f>IF($A$10='Datos '!$C96,'Datos '!$D96,'Datos '!$D$68)</f>
        <v>0</v>
      </c>
      <c r="I56" s="329" t="str">
        <f>IF($A$11='Datos '!$C96,'Datos '!$D96,'Datos '!$D$68)</f>
        <v>0</v>
      </c>
      <c r="J56" s="329" t="str">
        <f>IF($A$12='Datos '!$C96,'Datos '!$D96,'Datos '!$D$68)</f>
        <v>0</v>
      </c>
      <c r="K56" s="329" t="str">
        <f>IF($A$13='Datos '!$C96,'Datos '!$D96,'Datos '!$D$68)</f>
        <v>0</v>
      </c>
      <c r="L56" s="329" t="str">
        <f>IF($A$14='Datos '!$C96,'Datos '!$D96,'Datos '!$D$68)</f>
        <v>0</v>
      </c>
      <c r="M56" s="329" t="str">
        <f>IF($A$15='Datos '!$C96,'Datos '!$D96,'Datos '!$D$68)</f>
        <v>0</v>
      </c>
      <c r="N56" s="329" t="str">
        <f>IF($A$16='Datos '!$C96,'Datos '!$D96,'Datos '!$D$68)</f>
        <v>0</v>
      </c>
      <c r="O56" s="329" t="str">
        <f>IF($A$17='Datos '!$C96,'Datos '!$D96,'Datos '!$D$68)</f>
        <v>0</v>
      </c>
      <c r="P56" s="329" t="str">
        <f>IF($A$18='Datos '!$C96,'Datos '!$D96,'Datos '!$D$68)</f>
        <v>0</v>
      </c>
      <c r="Q56" s="329" t="str">
        <f>IF($A$19='Datos '!$C96,'Datos '!$D96,'Datos '!$D$68)</f>
        <v>0</v>
      </c>
    </row>
    <row r="57" spans="3:17" ht="13.5" hidden="1" customHeight="1" x14ac:dyDescent="0.15">
      <c r="C57" s="329" t="str">
        <f>IF($A$5='Datos '!$C97,'Datos '!$D97,'Datos '!$D$68)</f>
        <v>0</v>
      </c>
      <c r="D57" s="329" t="str">
        <f>IF($A$6='Datos '!$C97,'Datos '!$D97,'Datos '!$D$68)</f>
        <v>0</v>
      </c>
      <c r="E57" s="329" t="str">
        <f>IF($A$7='Datos '!$C97,'Datos '!$D97,'Datos '!$D$68)</f>
        <v>0</v>
      </c>
      <c r="F57" s="329" t="str">
        <f>IF($A$8='Datos '!$C97,'Datos '!$D97,'Datos '!$D$68)</f>
        <v>0</v>
      </c>
      <c r="G57" s="329" t="str">
        <f>IF($A$9='Datos '!$C97,'Datos '!$D97,'Datos '!$D$68)</f>
        <v>0</v>
      </c>
      <c r="H57" s="329" t="str">
        <f>IF($A$10='Datos '!$C97,'Datos '!$D97,'Datos '!$D$68)</f>
        <v>0</v>
      </c>
      <c r="I57" s="329" t="str">
        <f>IF($A$11='Datos '!$C97,'Datos '!$D97,'Datos '!$D$68)</f>
        <v>0</v>
      </c>
      <c r="J57" s="329" t="str">
        <f>IF($A$12='Datos '!$C97,'Datos '!$D97,'Datos '!$D$68)</f>
        <v>0</v>
      </c>
      <c r="K57" s="329" t="str">
        <f>IF($A$13='Datos '!$C97,'Datos '!$D97,'Datos '!$D$68)</f>
        <v>0</v>
      </c>
      <c r="L57" s="329" t="str">
        <f>IF($A$14='Datos '!$C97,'Datos '!$D97,'Datos '!$D$68)</f>
        <v>0</v>
      </c>
      <c r="M57" s="329" t="str">
        <f>IF($A$15='Datos '!$C97,'Datos '!$D97,'Datos '!$D$68)</f>
        <v>0</v>
      </c>
      <c r="N57" s="329" t="str">
        <f>IF($A$16='Datos '!$C97,'Datos '!$D97,'Datos '!$D$68)</f>
        <v>0</v>
      </c>
      <c r="O57" s="329" t="str">
        <f>IF($A$17='Datos '!$C97,'Datos '!$D97,'Datos '!$D$68)</f>
        <v>0</v>
      </c>
      <c r="P57" s="329" t="str">
        <f>IF($A$18='Datos '!$C97,'Datos '!$D97,'Datos '!$D$68)</f>
        <v>0</v>
      </c>
      <c r="Q57" s="329" t="str">
        <f>IF($A$19='Datos '!$C97,'Datos '!$D97,'Datos '!$D$68)</f>
        <v>0</v>
      </c>
    </row>
    <row r="58" spans="3:17" ht="13.5" hidden="1" customHeight="1" x14ac:dyDescent="0.15">
      <c r="C58" s="329" t="str">
        <f>IF($A$5='Datos '!$C98,'Datos '!$D98,'Datos '!$D$68)</f>
        <v>0</v>
      </c>
      <c r="D58" s="329" t="str">
        <f>IF($A$6='Datos '!$C98,'Datos '!$D98,'Datos '!$D$68)</f>
        <v>0</v>
      </c>
      <c r="E58" s="329" t="str">
        <f>IF($A$7='Datos '!$C98,'Datos '!$D98,'Datos '!$D$68)</f>
        <v>0</v>
      </c>
      <c r="F58" s="329" t="str">
        <f>IF($A$8='Datos '!$C98,'Datos '!$D98,'Datos '!$D$68)</f>
        <v>0</v>
      </c>
      <c r="G58" s="329" t="str">
        <f>IF($A$9='Datos '!$C98,'Datos '!$D98,'Datos '!$D$68)</f>
        <v>0</v>
      </c>
      <c r="H58" s="329" t="str">
        <f>IF($A$10='Datos '!$C98,'Datos '!$D98,'Datos '!$D$68)</f>
        <v>0</v>
      </c>
      <c r="I58" s="329" t="str">
        <f>IF($A$11='Datos '!$C98,'Datos '!$D98,'Datos '!$D$68)</f>
        <v>0</v>
      </c>
      <c r="J58" s="329" t="str">
        <f>IF($A$12='Datos '!$C98,'Datos '!$D98,'Datos '!$D$68)</f>
        <v>0</v>
      </c>
      <c r="K58" s="329" t="str">
        <f>IF($A$13='Datos '!$C98,'Datos '!$D98,'Datos '!$D$68)</f>
        <v>0</v>
      </c>
      <c r="L58" s="329" t="str">
        <f>IF($A$14='Datos '!$C98,'Datos '!$D98,'Datos '!$D$68)</f>
        <v>0</v>
      </c>
      <c r="M58" s="329" t="str">
        <f>IF($A$15='Datos '!$C98,'Datos '!$D98,'Datos '!$D$68)</f>
        <v>0</v>
      </c>
      <c r="N58" s="329" t="str">
        <f>IF($A$16='Datos '!$C98,'Datos '!$D98,'Datos '!$D$68)</f>
        <v>0</v>
      </c>
      <c r="O58" s="329" t="str">
        <f>IF($A$17='Datos '!$C98,'Datos '!$D98,'Datos '!$D$68)</f>
        <v>0</v>
      </c>
      <c r="P58" s="329" t="str">
        <f>IF($A$18='Datos '!$C98,'Datos '!$D98,'Datos '!$D$68)</f>
        <v>0</v>
      </c>
      <c r="Q58" s="329" t="str">
        <f>IF($A$19='Datos '!$C98,'Datos '!$D98,'Datos '!$D$68)</f>
        <v>0</v>
      </c>
    </row>
    <row r="59" spans="3:17" ht="13.5" hidden="1" customHeight="1" x14ac:dyDescent="0.15">
      <c r="C59" s="329" t="str">
        <f>IF($A$5='Datos '!$C99,'Datos '!$D99,'Datos '!$D$68)</f>
        <v>0</v>
      </c>
      <c r="D59" s="329" t="str">
        <f>IF($A$6='Datos '!$C99,'Datos '!$D99,'Datos '!$D$68)</f>
        <v>0</v>
      </c>
      <c r="E59" s="329" t="str">
        <f>IF($A$7='Datos '!$C99,'Datos '!$D99,'Datos '!$D$68)</f>
        <v>0</v>
      </c>
      <c r="F59" s="329" t="str">
        <f>IF($A$8='Datos '!$C99,'Datos '!$D99,'Datos '!$D$68)</f>
        <v>0</v>
      </c>
      <c r="G59" s="329" t="str">
        <f>IF($A$9='Datos '!$C99,'Datos '!$D99,'Datos '!$D$68)</f>
        <v>0</v>
      </c>
      <c r="H59" s="329" t="str">
        <f>IF($A$10='Datos '!$C99,'Datos '!$D99,'Datos '!$D$68)</f>
        <v>0</v>
      </c>
      <c r="I59" s="329" t="str">
        <f>IF($A$11='Datos '!$C99,'Datos '!$D99,'Datos '!$D$68)</f>
        <v>0</v>
      </c>
      <c r="J59" s="329" t="str">
        <f>IF($A$12='Datos '!$C99,'Datos '!$D99,'Datos '!$D$68)</f>
        <v>0</v>
      </c>
      <c r="K59" s="329" t="str">
        <f>IF($A$13='Datos '!$C99,'Datos '!$D99,'Datos '!$D$68)</f>
        <v>0</v>
      </c>
      <c r="L59" s="329" t="str">
        <f>IF($A$14='Datos '!$C99,'Datos '!$D99,'Datos '!$D$68)</f>
        <v>0</v>
      </c>
      <c r="M59" s="329" t="str">
        <f>IF($A$15='Datos '!$C99,'Datos '!$D99,'Datos '!$D$68)</f>
        <v>0</v>
      </c>
      <c r="N59" s="329" t="str">
        <f>IF($A$16='Datos '!$C99,'Datos '!$D99,'Datos '!$D$68)</f>
        <v>0</v>
      </c>
      <c r="O59" s="329" t="str">
        <f>IF($A$17='Datos '!$C99,'Datos '!$D99,'Datos '!$D$68)</f>
        <v>0</v>
      </c>
      <c r="P59" s="329" t="str">
        <f>IF($A$18='Datos '!$C99,'Datos '!$D99,'Datos '!$D$68)</f>
        <v>0</v>
      </c>
      <c r="Q59" s="329" t="str">
        <f>IF($A$19='Datos '!$C99,'Datos '!$D99,'Datos '!$D$68)</f>
        <v>0</v>
      </c>
    </row>
    <row r="60" spans="3:17" ht="13.5" hidden="1" customHeight="1" x14ac:dyDescent="0.15">
      <c r="C60" s="329" t="str">
        <f>IF($A$5='Datos '!$C100,'Datos '!$D100,'Datos '!$D$68)</f>
        <v>0</v>
      </c>
      <c r="D60" s="329" t="str">
        <f>IF($A$6='Datos '!$C100,'Datos '!$D100,'Datos '!$D$68)</f>
        <v>0</v>
      </c>
      <c r="E60" s="329" t="str">
        <f>IF($A$7='Datos '!$C100,'Datos '!$D100,'Datos '!$D$68)</f>
        <v>0</v>
      </c>
      <c r="F60" s="329" t="str">
        <f>IF($A$8='Datos '!$C100,'Datos '!$D100,'Datos '!$D$68)</f>
        <v>0</v>
      </c>
      <c r="G60" s="329" t="str">
        <f>IF($A$9='Datos '!$C100,'Datos '!$D100,'Datos '!$D$68)</f>
        <v>0</v>
      </c>
      <c r="H60" s="329" t="str">
        <f>IF($A$10='Datos '!$C100,'Datos '!$D100,'Datos '!$D$68)</f>
        <v>0</v>
      </c>
      <c r="I60" s="329" t="str">
        <f>IF($A$11='Datos '!$C100,'Datos '!$D100,'Datos '!$D$68)</f>
        <v>0</v>
      </c>
      <c r="J60" s="329" t="str">
        <f>IF($A$12='Datos '!$C100,'Datos '!$D100,'Datos '!$D$68)</f>
        <v>0</v>
      </c>
      <c r="K60" s="329" t="str">
        <f>IF($A$13='Datos '!$C100,'Datos '!$D100,'Datos '!$D$68)</f>
        <v>0</v>
      </c>
      <c r="L60" s="329" t="str">
        <f>IF($A$14='Datos '!$C100,'Datos '!$D100,'Datos '!$D$68)</f>
        <v>0</v>
      </c>
      <c r="M60" s="329" t="str">
        <f>IF($A$15='Datos '!$C100,'Datos '!$D100,'Datos '!$D$68)</f>
        <v>0</v>
      </c>
      <c r="N60" s="329" t="str">
        <f>IF($A$16='Datos '!$C100,'Datos '!$D100,'Datos '!$D$68)</f>
        <v>0</v>
      </c>
      <c r="O60" s="329" t="str">
        <f>IF($A$17='Datos '!$C100,'Datos '!$D100,'Datos '!$D$68)</f>
        <v>0</v>
      </c>
      <c r="P60" s="329" t="str">
        <f>IF($A$18='Datos '!$C100,'Datos '!$D100,'Datos '!$D$68)</f>
        <v>0</v>
      </c>
      <c r="Q60" s="329" t="str">
        <f>IF($A$19='Datos '!$C100,'Datos '!$D100,'Datos '!$D$68)</f>
        <v>0</v>
      </c>
    </row>
    <row r="61" spans="3:17" ht="13.5" hidden="1" customHeight="1" x14ac:dyDescent="0.15">
      <c r="C61" s="329" t="str">
        <f>IF($A$5='Datos '!$C101,'Datos '!$D101,'Datos '!$D$68)</f>
        <v>0</v>
      </c>
      <c r="D61" s="329" t="str">
        <f>IF($A$6='Datos '!$C101,'Datos '!$D101,'Datos '!$D$68)</f>
        <v>0</v>
      </c>
      <c r="E61" s="329" t="str">
        <f>IF($A$7='Datos '!$C101,'Datos '!$D101,'Datos '!$D$68)</f>
        <v>0</v>
      </c>
      <c r="F61" s="329" t="str">
        <f>IF($A$8='Datos '!$C101,'Datos '!$D101,'Datos '!$D$68)</f>
        <v>0</v>
      </c>
      <c r="G61" s="329" t="str">
        <f>IF($A$9='Datos '!$C101,'Datos '!$D101,'Datos '!$D$68)</f>
        <v>0</v>
      </c>
      <c r="H61" s="329" t="str">
        <f>IF($A$10='Datos '!$C101,'Datos '!$D101,'Datos '!$D$68)</f>
        <v>0</v>
      </c>
      <c r="I61" s="329" t="str">
        <f>IF($A$11='Datos '!$C101,'Datos '!$D101,'Datos '!$D$68)</f>
        <v>0</v>
      </c>
      <c r="J61" s="329" t="str">
        <f>IF($A$12='Datos '!$C101,'Datos '!$D101,'Datos '!$D$68)</f>
        <v>0</v>
      </c>
      <c r="K61" s="329" t="str">
        <f>IF($A$13='Datos '!$C101,'Datos '!$D101,'Datos '!$D$68)</f>
        <v>0</v>
      </c>
      <c r="L61" s="329" t="str">
        <f>IF($A$14='Datos '!$C101,'Datos '!$D101,'Datos '!$D$68)</f>
        <v>0</v>
      </c>
      <c r="M61" s="329" t="str">
        <f>IF($A$15='Datos '!$C101,'Datos '!$D101,'Datos '!$D$68)</f>
        <v>0</v>
      </c>
      <c r="N61" s="329" t="str">
        <f>IF($A$16='Datos '!$C101,'Datos '!$D101,'Datos '!$D$68)</f>
        <v>0</v>
      </c>
      <c r="O61" s="329" t="str">
        <f>IF($A$17='Datos '!$C101,'Datos '!$D101,'Datos '!$D$68)</f>
        <v>0</v>
      </c>
      <c r="P61" s="329" t="str">
        <f>IF($A$18='Datos '!$C101,'Datos '!$D101,'Datos '!$D$68)</f>
        <v>0</v>
      </c>
      <c r="Q61" s="329" t="str">
        <f>IF($A$19='Datos '!$C101,'Datos '!$D101,'Datos '!$D$68)</f>
        <v>0</v>
      </c>
    </row>
    <row r="62" spans="3:17" ht="13.5" hidden="1" customHeight="1" x14ac:dyDescent="0.15">
      <c r="C62" s="329" t="str">
        <f>IF($A$5='Datos '!$C102,'Datos '!$D102,'Datos '!$D$68)</f>
        <v>0</v>
      </c>
      <c r="D62" s="329" t="str">
        <f>IF($A$6='Datos '!$C102,'Datos '!$D102,'Datos '!$D$68)</f>
        <v>0</v>
      </c>
      <c r="E62" s="329" t="str">
        <f>IF($A$7='Datos '!$C102,'Datos '!$D102,'Datos '!$D$68)</f>
        <v>0</v>
      </c>
      <c r="F62" s="329" t="str">
        <f>IF($A$8='Datos '!$C102,'Datos '!$D102,'Datos '!$D$68)</f>
        <v>0</v>
      </c>
      <c r="G62" s="329" t="str">
        <f>IF($A$9='Datos '!$C102,'Datos '!$D102,'Datos '!$D$68)</f>
        <v>0</v>
      </c>
      <c r="H62" s="329" t="str">
        <f>IF($A$10='Datos '!$C102,'Datos '!$D102,'Datos '!$D$68)</f>
        <v>0</v>
      </c>
      <c r="I62" s="329" t="str">
        <f>IF($A$11='Datos '!$C102,'Datos '!$D102,'Datos '!$D$68)</f>
        <v>0</v>
      </c>
      <c r="J62" s="329" t="str">
        <f>IF($A$12='Datos '!$C102,'Datos '!$D102,'Datos '!$D$68)</f>
        <v>0</v>
      </c>
      <c r="K62" s="329" t="str">
        <f>IF($A$13='Datos '!$C102,'Datos '!$D102,'Datos '!$D$68)</f>
        <v>0</v>
      </c>
      <c r="L62" s="329" t="str">
        <f>IF($A$14='Datos '!$C102,'Datos '!$D102,'Datos '!$D$68)</f>
        <v>0</v>
      </c>
      <c r="M62" s="329" t="str">
        <f>IF($A$15='Datos '!$C102,'Datos '!$D102,'Datos '!$D$68)</f>
        <v>0</v>
      </c>
      <c r="N62" s="329" t="str">
        <f>IF($A$16='Datos '!$C102,'Datos '!$D102,'Datos '!$D$68)</f>
        <v>0</v>
      </c>
      <c r="O62" s="329" t="str">
        <f>IF($A$17='Datos '!$C102,'Datos '!$D102,'Datos '!$D$68)</f>
        <v>0</v>
      </c>
      <c r="P62" s="329" t="str">
        <f>IF($A$18='Datos '!$C102,'Datos '!$D102,'Datos '!$D$68)</f>
        <v>0</v>
      </c>
      <c r="Q62" s="329" t="str">
        <f>IF($A$19='Datos '!$C102,'Datos '!$D102,'Datos '!$D$68)</f>
        <v>0</v>
      </c>
    </row>
    <row r="63" spans="3:17" ht="13.5" hidden="1" customHeight="1" x14ac:dyDescent="0.15">
      <c r="C63" s="329" t="str">
        <f>IF($A$5='Datos '!$C103,'Datos '!$D103,'Datos '!$D$68)</f>
        <v>0</v>
      </c>
      <c r="D63" s="329" t="str">
        <f>IF($A$6='Datos '!$C103,'Datos '!$D103,'Datos '!$D$68)</f>
        <v>0</v>
      </c>
      <c r="E63" s="329" t="str">
        <f>IF($A$7='Datos '!$C103,'Datos '!$D103,'Datos '!$D$68)</f>
        <v>0</v>
      </c>
      <c r="F63" s="329" t="str">
        <f>IF($A$8='Datos '!$C103,'Datos '!$D103,'Datos '!$D$68)</f>
        <v>0</v>
      </c>
      <c r="G63" s="329" t="str">
        <f>IF($A$9='Datos '!$C103,'Datos '!$D103,'Datos '!$D$68)</f>
        <v>0</v>
      </c>
      <c r="H63" s="329" t="str">
        <f>IF($A$10='Datos '!$C103,'Datos '!$D103,'Datos '!$D$68)</f>
        <v>0</v>
      </c>
      <c r="I63" s="329" t="str">
        <f>IF($A$11='Datos '!$C103,'Datos '!$D103,'Datos '!$D$68)</f>
        <v>0</v>
      </c>
      <c r="J63" s="329" t="str">
        <f>IF($A$12='Datos '!$C103,'Datos '!$D103,'Datos '!$D$68)</f>
        <v>0</v>
      </c>
      <c r="K63" s="329" t="str">
        <f>IF($A$13='Datos '!$C103,'Datos '!$D103,'Datos '!$D$68)</f>
        <v>0</v>
      </c>
      <c r="L63" s="329" t="str">
        <f>IF($A$14='Datos '!$C103,'Datos '!$D103,'Datos '!$D$68)</f>
        <v>0</v>
      </c>
      <c r="M63" s="329" t="str">
        <f>IF($A$15='Datos '!$C103,'Datos '!$D103,'Datos '!$D$68)</f>
        <v>0</v>
      </c>
      <c r="N63" s="329" t="str">
        <f>IF($A$16='Datos '!$C103,'Datos '!$D103,'Datos '!$D$68)</f>
        <v>0</v>
      </c>
      <c r="O63" s="329" t="str">
        <f>IF($A$17='Datos '!$C103,'Datos '!$D103,'Datos '!$D$68)</f>
        <v>0</v>
      </c>
      <c r="P63" s="329" t="str">
        <f>IF($A$18='Datos '!$C103,'Datos '!$D103,'Datos '!$D$68)</f>
        <v>0</v>
      </c>
      <c r="Q63" s="329" t="str">
        <f>IF($A$19='Datos '!$C103,'Datos '!$D103,'Datos '!$D$68)</f>
        <v>0</v>
      </c>
    </row>
    <row r="64" spans="3:17" ht="13.5" hidden="1" customHeight="1" x14ac:dyDescent="0.15">
      <c r="C64" s="329" t="str">
        <f>IF($A$5='Datos '!$C104,'Datos '!$D104,'Datos '!$D$68)</f>
        <v>0</v>
      </c>
      <c r="D64" s="329" t="str">
        <f>IF($A$6='Datos '!$C104,'Datos '!$D104,'Datos '!$D$68)</f>
        <v>0</v>
      </c>
      <c r="E64" s="329" t="str">
        <f>IF($A$7='Datos '!$C104,'Datos '!$D104,'Datos '!$D$68)</f>
        <v>0</v>
      </c>
      <c r="F64" s="329" t="str">
        <f>IF($A$8='Datos '!$C104,'Datos '!$D104,'Datos '!$D$68)</f>
        <v>0</v>
      </c>
      <c r="G64" s="329" t="str">
        <f>IF($A$9='Datos '!$C104,'Datos '!$D104,'Datos '!$D$68)</f>
        <v>0</v>
      </c>
      <c r="H64" s="329" t="str">
        <f>IF($A$10='Datos '!$C104,'Datos '!$D104,'Datos '!$D$68)</f>
        <v>0</v>
      </c>
      <c r="I64" s="329" t="str">
        <f>IF($A$11='Datos '!$C104,'Datos '!$D104,'Datos '!$D$68)</f>
        <v>0</v>
      </c>
      <c r="J64" s="329" t="str">
        <f>IF($A$12='Datos '!$C104,'Datos '!$D104,'Datos '!$D$68)</f>
        <v>0</v>
      </c>
      <c r="K64" s="329" t="str">
        <f>IF($A$13='Datos '!$C104,'Datos '!$D104,'Datos '!$D$68)</f>
        <v>0</v>
      </c>
      <c r="L64" s="329" t="str">
        <f>IF($A$14='Datos '!$C104,'Datos '!$D104,'Datos '!$D$68)</f>
        <v>0</v>
      </c>
      <c r="M64" s="329" t="str">
        <f>IF($A$15='Datos '!$C104,'Datos '!$D104,'Datos '!$D$68)</f>
        <v>0</v>
      </c>
      <c r="N64" s="329" t="str">
        <f>IF($A$16='Datos '!$C104,'Datos '!$D104,'Datos '!$D$68)</f>
        <v>0</v>
      </c>
      <c r="O64" s="329" t="str">
        <f>IF($A$17='Datos '!$C104,'Datos '!$D104,'Datos '!$D$68)</f>
        <v>0</v>
      </c>
      <c r="P64" s="329" t="str">
        <f>IF($A$18='Datos '!$C104,'Datos '!$D104,'Datos '!$D$68)</f>
        <v>0</v>
      </c>
      <c r="Q64" s="329" t="str">
        <f>IF($A$19='Datos '!$C104,'Datos '!$D104,'Datos '!$D$68)</f>
        <v>0</v>
      </c>
    </row>
    <row r="65" spans="3:17" ht="13.5" hidden="1" customHeight="1" x14ac:dyDescent="0.15">
      <c r="C65" s="329" t="str">
        <f>IF($A$5='Datos '!$C105,'Datos '!$D105,'Datos '!$D$68)</f>
        <v>0</v>
      </c>
      <c r="D65" s="329" t="str">
        <f>IF($A$6='Datos '!$C105,'Datos '!$D105,'Datos '!$D$68)</f>
        <v>0</v>
      </c>
      <c r="E65" s="329" t="str">
        <f>IF($A$7='Datos '!$C105,'Datos '!$D105,'Datos '!$D$68)</f>
        <v>0</v>
      </c>
      <c r="F65" s="329" t="str">
        <f>IF($A$8='Datos '!$C105,'Datos '!$D105,'Datos '!$D$68)</f>
        <v>0</v>
      </c>
      <c r="G65" s="329" t="str">
        <f>IF($A$9='Datos '!$C105,'Datos '!$D105,'Datos '!$D$68)</f>
        <v>0</v>
      </c>
      <c r="H65" s="329" t="str">
        <f>IF($A$10='Datos '!$C105,'Datos '!$D105,'Datos '!$D$68)</f>
        <v>0</v>
      </c>
      <c r="I65" s="329" t="str">
        <f>IF($A$11='Datos '!$C105,'Datos '!$D105,'Datos '!$D$68)</f>
        <v>0</v>
      </c>
      <c r="J65" s="329" t="str">
        <f>IF($A$12='Datos '!$C105,'Datos '!$D105,'Datos '!$D$68)</f>
        <v>0</v>
      </c>
      <c r="K65" s="329" t="str">
        <f>IF($A$13='Datos '!$C105,'Datos '!$D105,'Datos '!$D$68)</f>
        <v>0</v>
      </c>
      <c r="L65" s="329" t="str">
        <f>IF($A$14='Datos '!$C105,'Datos '!$D105,'Datos '!$D$68)</f>
        <v>0</v>
      </c>
      <c r="M65" s="329" t="str">
        <f>IF($A$15='Datos '!$C105,'Datos '!$D105,'Datos '!$D$68)</f>
        <v>0</v>
      </c>
      <c r="N65" s="329" t="str">
        <f>IF($A$16='Datos '!$C105,'Datos '!$D105,'Datos '!$D$68)</f>
        <v>0</v>
      </c>
      <c r="O65" s="329" t="str">
        <f>IF($A$17='Datos '!$C105,'Datos '!$D105,'Datos '!$D$68)</f>
        <v>0</v>
      </c>
      <c r="P65" s="329" t="str">
        <f>IF($A$18='Datos '!$C105,'Datos '!$D105,'Datos '!$D$68)</f>
        <v>0</v>
      </c>
      <c r="Q65" s="329" t="str">
        <f>IF($A$19='Datos '!$C105,'Datos '!$D105,'Datos '!$D$68)</f>
        <v>0</v>
      </c>
    </row>
    <row r="66" spans="3:17" ht="13.5" hidden="1" customHeight="1" x14ac:dyDescent="0.15">
      <c r="C66" s="329" t="str">
        <f>IF($A$5='Datos '!$C106,'Datos '!$D106,'Datos '!$D$68)</f>
        <v>0</v>
      </c>
      <c r="D66" s="329" t="str">
        <f>IF($A$6='Datos '!$C106,'Datos '!$D106,'Datos '!$D$68)</f>
        <v>0</v>
      </c>
      <c r="E66" s="329" t="str">
        <f>IF($A$7='Datos '!$C106,'Datos '!$D106,'Datos '!$D$68)</f>
        <v>0</v>
      </c>
      <c r="F66" s="329" t="str">
        <f>IF($A$8='Datos '!$C106,'Datos '!$D106,'Datos '!$D$68)</f>
        <v>0</v>
      </c>
      <c r="G66" s="329" t="str">
        <f>IF($A$9='Datos '!$C106,'Datos '!$D106,'Datos '!$D$68)</f>
        <v>0</v>
      </c>
      <c r="H66" s="329" t="str">
        <f>IF($A$10='Datos '!$C106,'Datos '!$D106,'Datos '!$D$68)</f>
        <v>0</v>
      </c>
      <c r="I66" s="329" t="str">
        <f>IF($A$11='Datos '!$C106,'Datos '!$D106,'Datos '!$D$68)</f>
        <v>0</v>
      </c>
      <c r="J66" s="329" t="str">
        <f>IF($A$12='Datos '!$C106,'Datos '!$D106,'Datos '!$D$68)</f>
        <v>0</v>
      </c>
      <c r="K66" s="329" t="str">
        <f>IF($A$13='Datos '!$C106,'Datos '!$D106,'Datos '!$D$68)</f>
        <v>0</v>
      </c>
      <c r="L66" s="329" t="str">
        <f>IF($A$14='Datos '!$C106,'Datos '!$D106,'Datos '!$D$68)</f>
        <v>0</v>
      </c>
      <c r="M66" s="329" t="str">
        <f>IF($A$15='Datos '!$C106,'Datos '!$D106,'Datos '!$D$68)</f>
        <v>0</v>
      </c>
      <c r="N66" s="329" t="str">
        <f>IF($A$16='Datos '!$C106,'Datos '!$D106,'Datos '!$D$68)</f>
        <v>0</v>
      </c>
      <c r="O66" s="329" t="str">
        <f>IF($A$17='Datos '!$C106,'Datos '!$D106,'Datos '!$D$68)</f>
        <v>0</v>
      </c>
      <c r="P66" s="329" t="str">
        <f>IF($A$18='Datos '!$C106,'Datos '!$D106,'Datos '!$D$68)</f>
        <v>0</v>
      </c>
      <c r="Q66" s="329" t="str">
        <f>IF($A$19='Datos '!$C106,'Datos '!$D106,'Datos '!$D$68)</f>
        <v>0</v>
      </c>
    </row>
    <row r="67" spans="3:17" ht="13.5" hidden="1" customHeight="1" x14ac:dyDescent="0.15">
      <c r="C67" s="329" t="str">
        <f>IF($A$5='Datos '!$C107,'Datos '!$D107,'Datos '!$D$68)</f>
        <v>0</v>
      </c>
      <c r="D67" s="329" t="str">
        <f>IF($A$6='Datos '!$C107,'Datos '!$D107,'Datos '!$D$68)</f>
        <v>0</v>
      </c>
      <c r="E67" s="329" t="str">
        <f>IF($A$7='Datos '!$C107,'Datos '!$D107,'Datos '!$D$68)</f>
        <v>0</v>
      </c>
      <c r="F67" s="329" t="str">
        <f>IF($A$8='Datos '!$C107,'Datos '!$D107,'Datos '!$D$68)</f>
        <v>0</v>
      </c>
      <c r="G67" s="329" t="str">
        <f>IF($A$9='Datos '!$C107,'Datos '!$D107,'Datos '!$D$68)</f>
        <v>0</v>
      </c>
      <c r="H67" s="329" t="str">
        <f>IF($A$10='Datos '!$C107,'Datos '!$D107,'Datos '!$D$68)</f>
        <v>0</v>
      </c>
      <c r="I67" s="329" t="str">
        <f>IF($A$11='Datos '!$C107,'Datos '!$D107,'Datos '!$D$68)</f>
        <v>0</v>
      </c>
      <c r="J67" s="329" t="str">
        <f>IF($A$12='Datos '!$C107,'Datos '!$D107,'Datos '!$D$68)</f>
        <v>0</v>
      </c>
      <c r="K67" s="329" t="str">
        <f>IF($A$13='Datos '!$C107,'Datos '!$D107,'Datos '!$D$68)</f>
        <v>0</v>
      </c>
      <c r="L67" s="329" t="str">
        <f>IF($A$14='Datos '!$C107,'Datos '!$D107,'Datos '!$D$68)</f>
        <v>0</v>
      </c>
      <c r="M67" s="329" t="str">
        <f>IF($A$15='Datos '!$C107,'Datos '!$D107,'Datos '!$D$68)</f>
        <v>0</v>
      </c>
      <c r="N67" s="329" t="str">
        <f>IF($A$16='Datos '!$C107,'Datos '!$D107,'Datos '!$D$68)</f>
        <v>0</v>
      </c>
      <c r="O67" s="329" t="str">
        <f>IF($A$17='Datos '!$C107,'Datos '!$D107,'Datos '!$D$68)</f>
        <v>0</v>
      </c>
      <c r="P67" s="329" t="str">
        <f>IF($A$18='Datos '!$C107,'Datos '!$D107,'Datos '!$D$68)</f>
        <v>0</v>
      </c>
      <c r="Q67" s="329" t="str">
        <f>IF($A$19='Datos '!$C107,'Datos '!$D107,'Datos '!$D$68)</f>
        <v>0</v>
      </c>
    </row>
    <row r="68" spans="3:17" ht="13.5" hidden="1" customHeight="1" x14ac:dyDescent="0.15">
      <c r="C68" s="329" t="str">
        <f>IF($A$5='Datos '!$C108,'Datos '!$D108,'Datos '!$D$68)</f>
        <v>0</v>
      </c>
      <c r="D68" s="329" t="str">
        <f>IF($A$6='Datos '!$C108,'Datos '!$D108,'Datos '!$D$68)</f>
        <v>0</v>
      </c>
      <c r="E68" s="329" t="str">
        <f>IF($A$7='Datos '!$C108,'Datos '!$D108,'Datos '!$D$68)</f>
        <v>0</v>
      </c>
      <c r="F68" s="329" t="str">
        <f>IF($A$8='Datos '!$C108,'Datos '!$D108,'Datos '!$D$68)</f>
        <v>0</v>
      </c>
      <c r="G68" s="329" t="str">
        <f>IF($A$9='Datos '!$C108,'Datos '!$D108,'Datos '!$D$68)</f>
        <v>0</v>
      </c>
      <c r="H68" s="329" t="str">
        <f>IF($A$10='Datos '!$C108,'Datos '!$D108,'Datos '!$D$68)</f>
        <v>0</v>
      </c>
      <c r="I68" s="329" t="str">
        <f>IF($A$11='Datos '!$C108,'Datos '!$D108,'Datos '!$D$68)</f>
        <v>0</v>
      </c>
      <c r="J68" s="329" t="str">
        <f>IF($A$12='Datos '!$C108,'Datos '!$D108,'Datos '!$D$68)</f>
        <v>0</v>
      </c>
      <c r="K68" s="329" t="str">
        <f>IF($A$13='Datos '!$C108,'Datos '!$D108,'Datos '!$D$68)</f>
        <v>0</v>
      </c>
      <c r="L68" s="329" t="str">
        <f>IF($A$14='Datos '!$C108,'Datos '!$D108,'Datos '!$D$68)</f>
        <v>0</v>
      </c>
      <c r="M68" s="329" t="str">
        <f>IF($A$15='Datos '!$C108,'Datos '!$D108,'Datos '!$D$68)</f>
        <v>0</v>
      </c>
      <c r="N68" s="329" t="str">
        <f>IF($A$16='Datos '!$C108,'Datos '!$D108,'Datos '!$D$68)</f>
        <v>0</v>
      </c>
      <c r="O68" s="329" t="str">
        <f>IF($A$17='Datos '!$C108,'Datos '!$D108,'Datos '!$D$68)</f>
        <v>0</v>
      </c>
      <c r="P68" s="329" t="str">
        <f>IF($A$18='Datos '!$C108,'Datos '!$D108,'Datos '!$D$68)</f>
        <v>0</v>
      </c>
      <c r="Q68" s="329" t="str">
        <f>IF($A$19='Datos '!$C108,'Datos '!$D108,'Datos '!$D$68)</f>
        <v>0</v>
      </c>
    </row>
    <row r="69" spans="3:17" ht="13.5" hidden="1" customHeight="1" x14ac:dyDescent="0.15">
      <c r="C69" s="329" t="str">
        <f>IF($A$5='Datos '!$C109,'Datos '!$D109,'Datos '!$D$68)</f>
        <v>0</v>
      </c>
      <c r="D69" s="329" t="str">
        <f>IF($A$6='Datos '!$C109,'Datos '!$D109,'Datos '!$D$68)</f>
        <v>0</v>
      </c>
      <c r="E69" s="329" t="str">
        <f>IF($A$7='Datos '!$C109,'Datos '!$D109,'Datos '!$D$68)</f>
        <v>0</v>
      </c>
      <c r="F69" s="329" t="str">
        <f>IF($A$8='Datos '!$C109,'Datos '!$D109,'Datos '!$D$68)</f>
        <v>0</v>
      </c>
      <c r="G69" s="329" t="str">
        <f>IF($A$9='Datos '!$C109,'Datos '!$D109,'Datos '!$D$68)</f>
        <v>0</v>
      </c>
      <c r="H69" s="329" t="str">
        <f>IF($A$10='Datos '!$C109,'Datos '!$D109,'Datos '!$D$68)</f>
        <v>0</v>
      </c>
      <c r="I69" s="329" t="str">
        <f>IF($A$11='Datos '!$C109,'Datos '!$D109,'Datos '!$D$68)</f>
        <v>0</v>
      </c>
      <c r="J69" s="329" t="str">
        <f>IF($A$12='Datos '!$C109,'Datos '!$D109,'Datos '!$D$68)</f>
        <v>0</v>
      </c>
      <c r="K69" s="329" t="str">
        <f>IF($A$13='Datos '!$C109,'Datos '!$D109,'Datos '!$D$68)</f>
        <v>0</v>
      </c>
      <c r="L69" s="329" t="str">
        <f>IF($A$14='Datos '!$C109,'Datos '!$D109,'Datos '!$D$68)</f>
        <v>0</v>
      </c>
      <c r="M69" s="329" t="str">
        <f>IF($A$15='Datos '!$C109,'Datos '!$D109,'Datos '!$D$68)</f>
        <v>0</v>
      </c>
      <c r="N69" s="329" t="str">
        <f>IF($A$16='Datos '!$C109,'Datos '!$D109,'Datos '!$D$68)</f>
        <v>0</v>
      </c>
      <c r="O69" s="329" t="str">
        <f>IF($A$17='Datos '!$C109,'Datos '!$D109,'Datos '!$D$68)</f>
        <v>0</v>
      </c>
      <c r="P69" s="329" t="str">
        <f>IF($A$18='Datos '!$C109,'Datos '!$D109,'Datos '!$D$68)</f>
        <v>0</v>
      </c>
      <c r="Q69" s="329" t="str">
        <f>IF($A$19='Datos '!$C109,'Datos '!$D109,'Datos '!$D$68)</f>
        <v>0</v>
      </c>
    </row>
    <row r="70" spans="3:17" ht="13.5" hidden="1" customHeight="1" x14ac:dyDescent="0.15">
      <c r="C70" s="329" t="str">
        <f>IF($A$5='Datos '!$C110,'Datos '!$D110,'Datos '!$D$68)</f>
        <v>0</v>
      </c>
      <c r="D70" s="329" t="str">
        <f>IF($A$6='Datos '!$C110,'Datos '!$D110,'Datos '!$D$68)</f>
        <v>0</v>
      </c>
      <c r="E70" s="329" t="str">
        <f>IF($A$7='Datos '!$C110,'Datos '!$D110,'Datos '!$D$68)</f>
        <v>0</v>
      </c>
      <c r="F70" s="329" t="str">
        <f>IF($A$8='Datos '!$C110,'Datos '!$D110,'Datos '!$D$68)</f>
        <v>0</v>
      </c>
      <c r="G70" s="329" t="str">
        <f>IF($A$9='Datos '!$C110,'Datos '!$D110,'Datos '!$D$68)</f>
        <v>0</v>
      </c>
      <c r="H70" s="329" t="str">
        <f>IF($A$10='Datos '!$C110,'Datos '!$D110,'Datos '!$D$68)</f>
        <v>0</v>
      </c>
      <c r="I70" s="329" t="str">
        <f>IF($A$11='Datos '!$C110,'Datos '!$D110,'Datos '!$D$68)</f>
        <v>0</v>
      </c>
      <c r="J70" s="329" t="str">
        <f>IF($A$12='Datos '!$C110,'Datos '!$D110,'Datos '!$D$68)</f>
        <v>0</v>
      </c>
      <c r="K70" s="329" t="str">
        <f>IF($A$13='Datos '!$C110,'Datos '!$D110,'Datos '!$D$68)</f>
        <v>0</v>
      </c>
      <c r="L70" s="329" t="str">
        <f>IF($A$14='Datos '!$C110,'Datos '!$D110,'Datos '!$D$68)</f>
        <v>0</v>
      </c>
      <c r="M70" s="329" t="str">
        <f>IF($A$15='Datos '!$C110,'Datos '!$D110,'Datos '!$D$68)</f>
        <v>0</v>
      </c>
      <c r="N70" s="329" t="str">
        <f>IF($A$16='Datos '!$C110,'Datos '!$D110,'Datos '!$D$68)</f>
        <v>0</v>
      </c>
      <c r="O70" s="329" t="str">
        <f>IF($A$17='Datos '!$C110,'Datos '!$D110,'Datos '!$D$68)</f>
        <v>0</v>
      </c>
      <c r="P70" s="329" t="str">
        <f>IF($A$18='Datos '!$C110,'Datos '!$D110,'Datos '!$D$68)</f>
        <v>0</v>
      </c>
      <c r="Q70" s="329" t="str">
        <f>IF($A$19='Datos '!$C110,'Datos '!$D110,'Datos '!$D$68)</f>
        <v>0</v>
      </c>
    </row>
    <row r="71" spans="3:17" ht="13.5" hidden="1" customHeight="1" x14ac:dyDescent="0.15">
      <c r="C71" s="329" t="str">
        <f>IF($A$5='Datos '!$C111,'Datos '!$D111,'Datos '!$D$68)</f>
        <v>0</v>
      </c>
      <c r="D71" s="329" t="str">
        <f>IF($A$6='Datos '!$C111,'Datos '!$D111,'Datos '!$D$68)</f>
        <v>0</v>
      </c>
      <c r="E71" s="329" t="str">
        <f>IF($A$7='Datos '!$C111,'Datos '!$D111,'Datos '!$D$68)</f>
        <v>0</v>
      </c>
      <c r="F71" s="329" t="str">
        <f>IF($A$8='Datos '!$C111,'Datos '!$D111,'Datos '!$D$68)</f>
        <v>0</v>
      </c>
      <c r="G71" s="329" t="str">
        <f>IF($A$9='Datos '!$C111,'Datos '!$D111,'Datos '!$D$68)</f>
        <v>0</v>
      </c>
      <c r="H71" s="329" t="str">
        <f>IF($A$10='Datos '!$C111,'Datos '!$D111,'Datos '!$D$68)</f>
        <v>0</v>
      </c>
      <c r="I71" s="329" t="str">
        <f>IF($A$11='Datos '!$C111,'Datos '!$D111,'Datos '!$D$68)</f>
        <v>0</v>
      </c>
      <c r="J71" s="329" t="str">
        <f>IF($A$12='Datos '!$C111,'Datos '!$D111,'Datos '!$D$68)</f>
        <v>0</v>
      </c>
      <c r="K71" s="329" t="str">
        <f>IF($A$13='Datos '!$C111,'Datos '!$D111,'Datos '!$D$68)</f>
        <v>0</v>
      </c>
      <c r="L71" s="329" t="str">
        <f>IF($A$14='Datos '!$C111,'Datos '!$D111,'Datos '!$D$68)</f>
        <v>0</v>
      </c>
      <c r="M71" s="329" t="str">
        <f>IF($A$15='Datos '!$C111,'Datos '!$D111,'Datos '!$D$68)</f>
        <v>0</v>
      </c>
      <c r="N71" s="329" t="str">
        <f>IF($A$16='Datos '!$C111,'Datos '!$D111,'Datos '!$D$68)</f>
        <v>0</v>
      </c>
      <c r="O71" s="329" t="str">
        <f>IF($A$17='Datos '!$C111,'Datos '!$D111,'Datos '!$D$68)</f>
        <v>0</v>
      </c>
      <c r="P71" s="329" t="str">
        <f>IF($A$18='Datos '!$C111,'Datos '!$D111,'Datos '!$D$68)</f>
        <v>0</v>
      </c>
      <c r="Q71" s="329" t="str">
        <f>IF($A$19='Datos '!$C111,'Datos '!$D111,'Datos '!$D$68)</f>
        <v>0</v>
      </c>
    </row>
    <row r="72" spans="3:17" ht="13.5" hidden="1" customHeight="1" x14ac:dyDescent="0.15">
      <c r="C72" s="329" t="str">
        <f>IF($A$5='Datos '!$C112,'Datos '!$D112,'Datos '!$D$68)</f>
        <v>0</v>
      </c>
      <c r="D72" s="329" t="str">
        <f>IF($A$6='Datos '!$C112,'Datos '!$D112,'Datos '!$D$68)</f>
        <v>0</v>
      </c>
      <c r="E72" s="329" t="str">
        <f>IF($A$7='Datos '!$C112,'Datos '!$D112,'Datos '!$D$68)</f>
        <v>0</v>
      </c>
      <c r="F72" s="329" t="str">
        <f>IF($A$8='Datos '!$C112,'Datos '!$D112,'Datos '!$D$68)</f>
        <v>0</v>
      </c>
      <c r="G72" s="329" t="str">
        <f>IF($A$9='Datos '!$C112,'Datos '!$D112,'Datos '!$D$68)</f>
        <v>0</v>
      </c>
      <c r="H72" s="329" t="str">
        <f>IF($A$10='Datos '!$C112,'Datos '!$D112,'Datos '!$D$68)</f>
        <v>0</v>
      </c>
      <c r="I72" s="329" t="str">
        <f>IF($A$11='Datos '!$C112,'Datos '!$D112,'Datos '!$D$68)</f>
        <v>0</v>
      </c>
      <c r="J72" s="329" t="str">
        <f>IF($A$12='Datos '!$C112,'Datos '!$D112,'Datos '!$D$68)</f>
        <v>0</v>
      </c>
      <c r="K72" s="329" t="str">
        <f>IF($A$13='Datos '!$C112,'Datos '!$D112,'Datos '!$D$68)</f>
        <v>0</v>
      </c>
      <c r="L72" s="329" t="str">
        <f>IF($A$14='Datos '!$C112,'Datos '!$D112,'Datos '!$D$68)</f>
        <v>0</v>
      </c>
      <c r="M72" s="329" t="str">
        <f>IF($A$15='Datos '!$C112,'Datos '!$D112,'Datos '!$D$68)</f>
        <v>0</v>
      </c>
      <c r="N72" s="329" t="str">
        <f>IF($A$16='Datos '!$C112,'Datos '!$D112,'Datos '!$D$68)</f>
        <v>0</v>
      </c>
      <c r="O72" s="329" t="str">
        <f>IF($A$17='Datos '!$C112,'Datos '!$D112,'Datos '!$D$68)</f>
        <v>0</v>
      </c>
      <c r="P72" s="329" t="str">
        <f>IF($A$18='Datos '!$C112,'Datos '!$D112,'Datos '!$D$68)</f>
        <v>0</v>
      </c>
      <c r="Q72" s="329" t="str">
        <f>IF($A$19='Datos '!$C112,'Datos '!$D112,'Datos '!$D$68)</f>
        <v>0</v>
      </c>
    </row>
    <row r="73" spans="3:17" ht="13.5" hidden="1" customHeight="1" x14ac:dyDescent="0.15">
      <c r="C73" s="329" t="str">
        <f>IF($A$5='Datos '!$C113,'Datos '!$D113,'Datos '!$D$68)</f>
        <v>0</v>
      </c>
      <c r="D73" s="329" t="str">
        <f>IF($A$6='Datos '!$C113,'Datos '!$D113,'Datos '!$D$68)</f>
        <v>0</v>
      </c>
      <c r="E73" s="329" t="str">
        <f>IF($A$7='Datos '!$C113,'Datos '!$D113,'Datos '!$D$68)</f>
        <v>0</v>
      </c>
      <c r="F73" s="329" t="str">
        <f>IF($A$8='Datos '!$C113,'Datos '!$D113,'Datos '!$D$68)</f>
        <v>0</v>
      </c>
      <c r="G73" s="329" t="str">
        <f>IF($A$9='Datos '!$C113,'Datos '!$D113,'Datos '!$D$68)</f>
        <v>0</v>
      </c>
      <c r="H73" s="329" t="str">
        <f>IF($A$10='Datos '!$C113,'Datos '!$D113,'Datos '!$D$68)</f>
        <v>0</v>
      </c>
      <c r="I73" s="329" t="str">
        <f>IF($A$11='Datos '!$C113,'Datos '!$D113,'Datos '!$D$68)</f>
        <v>0</v>
      </c>
      <c r="J73" s="329" t="str">
        <f>IF($A$12='Datos '!$C113,'Datos '!$D113,'Datos '!$D$68)</f>
        <v>0</v>
      </c>
      <c r="K73" s="329" t="str">
        <f>IF($A$13='Datos '!$C113,'Datos '!$D113,'Datos '!$D$68)</f>
        <v>0</v>
      </c>
      <c r="L73" s="329" t="str">
        <f>IF($A$14='Datos '!$C113,'Datos '!$D113,'Datos '!$D$68)</f>
        <v>0</v>
      </c>
      <c r="M73" s="329" t="str">
        <f>IF($A$15='Datos '!$C113,'Datos '!$D113,'Datos '!$D$68)</f>
        <v>0</v>
      </c>
      <c r="N73" s="329" t="str">
        <f>IF($A$16='Datos '!$C113,'Datos '!$D113,'Datos '!$D$68)</f>
        <v>0</v>
      </c>
      <c r="O73" s="329" t="str">
        <f>IF($A$17='Datos '!$C113,'Datos '!$D113,'Datos '!$D$68)</f>
        <v>0</v>
      </c>
      <c r="P73" s="329" t="str">
        <f>IF($A$18='Datos '!$C113,'Datos '!$D113,'Datos '!$D$68)</f>
        <v>0</v>
      </c>
      <c r="Q73" s="329" t="str">
        <f>IF($A$19='Datos '!$C113,'Datos '!$D113,'Datos '!$D$68)</f>
        <v>0</v>
      </c>
    </row>
    <row r="74" spans="3:17" ht="13.5" hidden="1" customHeight="1" x14ac:dyDescent="0.15">
      <c r="C74" s="329" t="str">
        <f>IF($A$5='Datos '!$C114,'Datos '!$D114,'Datos '!$D$68)</f>
        <v>0</v>
      </c>
      <c r="D74" s="329" t="str">
        <f>IF($A$6='Datos '!$C114,'Datos '!$D114,'Datos '!$D$68)</f>
        <v>0</v>
      </c>
      <c r="E74" s="329" t="str">
        <f>IF($A$7='Datos '!$C114,'Datos '!$D114,'Datos '!$D$68)</f>
        <v>0</v>
      </c>
      <c r="F74" s="329" t="str">
        <f>IF($A$8='Datos '!$C114,'Datos '!$D114,'Datos '!$D$68)</f>
        <v>0</v>
      </c>
      <c r="G74" s="329" t="str">
        <f>IF($A$9='Datos '!$C114,'Datos '!$D114,'Datos '!$D$68)</f>
        <v>0</v>
      </c>
      <c r="H74" s="329" t="str">
        <f>IF($A$10='Datos '!$C114,'Datos '!$D114,'Datos '!$D$68)</f>
        <v>0</v>
      </c>
      <c r="I74" s="329" t="str">
        <f>IF($A$11='Datos '!$C114,'Datos '!$D114,'Datos '!$D$68)</f>
        <v>0</v>
      </c>
      <c r="J74" s="329" t="str">
        <f>IF($A$12='Datos '!$C114,'Datos '!$D114,'Datos '!$D$68)</f>
        <v>0</v>
      </c>
      <c r="K74" s="329" t="str">
        <f>IF($A$13='Datos '!$C114,'Datos '!$D114,'Datos '!$D$68)</f>
        <v>0</v>
      </c>
      <c r="L74" s="329" t="str">
        <f>IF($A$14='Datos '!$C114,'Datos '!$D114,'Datos '!$D$68)</f>
        <v>0</v>
      </c>
      <c r="M74" s="329" t="str">
        <f>IF($A$15='Datos '!$C114,'Datos '!$D114,'Datos '!$D$68)</f>
        <v>0</v>
      </c>
      <c r="N74" s="329" t="str">
        <f>IF($A$16='Datos '!$C114,'Datos '!$D114,'Datos '!$D$68)</f>
        <v>0</v>
      </c>
      <c r="O74" s="329" t="str">
        <f>IF($A$17='Datos '!$C114,'Datos '!$D114,'Datos '!$D$68)</f>
        <v>0</v>
      </c>
      <c r="P74" s="329" t="str">
        <f>IF($A$18='Datos '!$C114,'Datos '!$D114,'Datos '!$D$68)</f>
        <v>0</v>
      </c>
      <c r="Q74" s="329" t="str">
        <f>IF($A$19='Datos '!$C114,'Datos '!$D114,'Datos '!$D$68)</f>
        <v>0</v>
      </c>
    </row>
    <row r="75" spans="3:17" ht="13.5" hidden="1" customHeight="1" x14ac:dyDescent="0.15">
      <c r="C75" s="329" t="str">
        <f>IF($A$5='Datos '!$C115,'Datos '!$D115,'Datos '!$D$68)</f>
        <v>0</v>
      </c>
      <c r="D75" s="329" t="str">
        <f>IF($A$6='Datos '!$C115,'Datos '!$D115,'Datos '!$D$68)</f>
        <v>0</v>
      </c>
      <c r="E75" s="329" t="str">
        <f>IF($A$7='Datos '!$C115,'Datos '!$D115,'Datos '!$D$68)</f>
        <v>0</v>
      </c>
      <c r="F75" s="329" t="str">
        <f>IF($A$8='Datos '!$C115,'Datos '!$D115,'Datos '!$D$68)</f>
        <v>0</v>
      </c>
      <c r="G75" s="329" t="str">
        <f>IF($A$9='Datos '!$C115,'Datos '!$D115,'Datos '!$D$68)</f>
        <v>0</v>
      </c>
      <c r="H75" s="329" t="str">
        <f>IF($A$10='Datos '!$C115,'Datos '!$D115,'Datos '!$D$68)</f>
        <v>0</v>
      </c>
      <c r="I75" s="329" t="str">
        <f>IF($A$11='Datos '!$C115,'Datos '!$D115,'Datos '!$D$68)</f>
        <v>0</v>
      </c>
      <c r="J75" s="329" t="str">
        <f>IF($A$12='Datos '!$C115,'Datos '!$D115,'Datos '!$D$68)</f>
        <v>0</v>
      </c>
      <c r="K75" s="329" t="str">
        <f>IF($A$13='Datos '!$C115,'Datos '!$D115,'Datos '!$D$68)</f>
        <v>0</v>
      </c>
      <c r="L75" s="329" t="str">
        <f>IF($A$14='Datos '!$C115,'Datos '!$D115,'Datos '!$D$68)</f>
        <v>0</v>
      </c>
      <c r="M75" s="329" t="str">
        <f>IF($A$15='Datos '!$C115,'Datos '!$D115,'Datos '!$D$68)</f>
        <v>0</v>
      </c>
      <c r="N75" s="329" t="str">
        <f>IF($A$16='Datos '!$C115,'Datos '!$D115,'Datos '!$D$68)</f>
        <v>0</v>
      </c>
      <c r="O75" s="329" t="str">
        <f>IF($A$17='Datos '!$C115,'Datos '!$D115,'Datos '!$D$68)</f>
        <v>0</v>
      </c>
      <c r="P75" s="329" t="str">
        <f>IF($A$18='Datos '!$C115,'Datos '!$D115,'Datos '!$D$68)</f>
        <v>0</v>
      </c>
      <c r="Q75" s="329" t="str">
        <f>IF($A$19='Datos '!$C115,'Datos '!$D115,'Datos '!$D$68)</f>
        <v>0</v>
      </c>
    </row>
    <row r="76" spans="3:17" ht="13.5" hidden="1" customHeight="1" x14ac:dyDescent="0.15">
      <c r="C76" s="329" t="str">
        <f>IF($A$5='Datos '!$C116,'Datos '!$D116,'Datos '!$D$68)</f>
        <v>0</v>
      </c>
      <c r="D76" s="329" t="str">
        <f>IF($A$6='Datos '!$C116,'Datos '!$D116,'Datos '!$D$68)</f>
        <v>0</v>
      </c>
      <c r="E76" s="329" t="str">
        <f>IF($A$7='Datos '!$C116,'Datos '!$D116,'Datos '!$D$68)</f>
        <v>0</v>
      </c>
      <c r="F76" s="329" t="str">
        <f>IF($A$8='Datos '!$C116,'Datos '!$D116,'Datos '!$D$68)</f>
        <v>0</v>
      </c>
      <c r="G76" s="329" t="str">
        <f>IF($A$9='Datos '!$C116,'Datos '!$D116,'Datos '!$D$68)</f>
        <v>0</v>
      </c>
      <c r="H76" s="329" t="str">
        <f>IF($A$10='Datos '!$C116,'Datos '!$D116,'Datos '!$D$68)</f>
        <v>0</v>
      </c>
      <c r="I76" s="329" t="str">
        <f>IF($A$11='Datos '!$C116,'Datos '!$D116,'Datos '!$D$68)</f>
        <v>0</v>
      </c>
      <c r="J76" s="329" t="str">
        <f>IF($A$12='Datos '!$C116,'Datos '!$D116,'Datos '!$D$68)</f>
        <v>0</v>
      </c>
      <c r="K76" s="329" t="str">
        <f>IF($A$13='Datos '!$C116,'Datos '!$D116,'Datos '!$D$68)</f>
        <v>0</v>
      </c>
      <c r="L76" s="329" t="str">
        <f>IF($A$14='Datos '!$C116,'Datos '!$D116,'Datos '!$D$68)</f>
        <v>0</v>
      </c>
      <c r="M76" s="329" t="str">
        <f>IF($A$15='Datos '!$C116,'Datos '!$D116,'Datos '!$D$68)</f>
        <v>0</v>
      </c>
      <c r="N76" s="329" t="str">
        <f>IF($A$16='Datos '!$C116,'Datos '!$D116,'Datos '!$D$68)</f>
        <v>0</v>
      </c>
      <c r="O76" s="329" t="str">
        <f>IF($A$17='Datos '!$C116,'Datos '!$D116,'Datos '!$D$68)</f>
        <v>0</v>
      </c>
      <c r="P76" s="329" t="str">
        <f>IF($A$18='Datos '!$C116,'Datos '!$D116,'Datos '!$D$68)</f>
        <v>0</v>
      </c>
      <c r="Q76" s="329" t="str">
        <f>IF($A$19='Datos '!$C116,'Datos '!$D116,'Datos '!$D$68)</f>
        <v>0</v>
      </c>
    </row>
    <row r="77" spans="3:17" ht="13.5" hidden="1" customHeight="1" x14ac:dyDescent="0.15">
      <c r="C77" s="329" t="str">
        <f>IF($A$5='Datos '!$C117,'Datos '!$D117,'Datos '!$D$68)</f>
        <v>0</v>
      </c>
      <c r="D77" s="329" t="str">
        <f>IF($A$6='Datos '!$C117,'Datos '!$D117,'Datos '!$D$68)</f>
        <v>0</v>
      </c>
      <c r="E77" s="329" t="str">
        <f>IF($A$7='Datos '!$C117,'Datos '!$D117,'Datos '!$D$68)</f>
        <v>0</v>
      </c>
      <c r="F77" s="329" t="str">
        <f>IF($A$8='Datos '!$C117,'Datos '!$D117,'Datos '!$D$68)</f>
        <v>0</v>
      </c>
      <c r="G77" s="329" t="str">
        <f>IF($A$9='Datos '!$C117,'Datos '!$D117,'Datos '!$D$68)</f>
        <v>0</v>
      </c>
      <c r="H77" s="329" t="str">
        <f>IF($A$10='Datos '!$C117,'Datos '!$D117,'Datos '!$D$68)</f>
        <v>0</v>
      </c>
      <c r="I77" s="329" t="str">
        <f>IF($A$11='Datos '!$C117,'Datos '!$D117,'Datos '!$D$68)</f>
        <v>0</v>
      </c>
      <c r="J77" s="329" t="str">
        <f>IF($A$12='Datos '!$C117,'Datos '!$D117,'Datos '!$D$68)</f>
        <v>0</v>
      </c>
      <c r="K77" s="329" t="str">
        <f>IF($A$13='Datos '!$C117,'Datos '!$D117,'Datos '!$D$68)</f>
        <v>0</v>
      </c>
      <c r="L77" s="329" t="str">
        <f>IF($A$14='Datos '!$C117,'Datos '!$D117,'Datos '!$D$68)</f>
        <v>0</v>
      </c>
      <c r="M77" s="329" t="str">
        <f>IF($A$15='Datos '!$C117,'Datos '!$D117,'Datos '!$D$68)</f>
        <v>0</v>
      </c>
      <c r="N77" s="329" t="str">
        <f>IF($A$16='Datos '!$C117,'Datos '!$D117,'Datos '!$D$68)</f>
        <v>0</v>
      </c>
      <c r="O77" s="329" t="str">
        <f>IF($A$17='Datos '!$C117,'Datos '!$D117,'Datos '!$D$68)</f>
        <v>0</v>
      </c>
      <c r="P77" s="329" t="str">
        <f>IF($A$18='Datos '!$C117,'Datos '!$D117,'Datos '!$D$68)</f>
        <v>0</v>
      </c>
      <c r="Q77" s="329" t="str">
        <f>IF($A$19='Datos '!$C117,'Datos '!$D117,'Datos '!$D$68)</f>
        <v>0</v>
      </c>
    </row>
    <row r="78" spans="3:17" ht="13.5" hidden="1" customHeight="1" x14ac:dyDescent="0.15">
      <c r="C78" s="329" t="str">
        <f>IF($A$5='Datos '!$C118,'Datos '!$D118,'Datos '!$D$68)</f>
        <v>0</v>
      </c>
      <c r="D78" s="329" t="str">
        <f>IF($A$6='Datos '!$C118,'Datos '!$D118,'Datos '!$D$68)</f>
        <v>0</v>
      </c>
      <c r="E78" s="329" t="str">
        <f>IF($A$7='Datos '!$C118,'Datos '!$D118,'Datos '!$D$68)</f>
        <v>0</v>
      </c>
      <c r="F78" s="329" t="str">
        <f>IF($A$8='Datos '!$C118,'Datos '!$D118,'Datos '!$D$68)</f>
        <v>0</v>
      </c>
      <c r="G78" s="329" t="str">
        <f>IF($A$9='Datos '!$C118,'Datos '!$D118,'Datos '!$D$68)</f>
        <v>0</v>
      </c>
      <c r="H78" s="329" t="str">
        <f>IF($A$10='Datos '!$C118,'Datos '!$D118,'Datos '!$D$68)</f>
        <v>0</v>
      </c>
      <c r="I78" s="329" t="str">
        <f>IF($A$11='Datos '!$C118,'Datos '!$D118,'Datos '!$D$68)</f>
        <v>0</v>
      </c>
      <c r="J78" s="329" t="str">
        <f>IF($A$12='Datos '!$C118,'Datos '!$D118,'Datos '!$D$68)</f>
        <v>0</v>
      </c>
      <c r="K78" s="329" t="str">
        <f>IF($A$13='Datos '!$C118,'Datos '!$D118,'Datos '!$D$68)</f>
        <v>0</v>
      </c>
      <c r="L78" s="329" t="str">
        <f>IF($A$14='Datos '!$C118,'Datos '!$D118,'Datos '!$D$68)</f>
        <v>0</v>
      </c>
      <c r="M78" s="329" t="str">
        <f>IF($A$15='Datos '!$C118,'Datos '!$D118,'Datos '!$D$68)</f>
        <v>0</v>
      </c>
      <c r="N78" s="329" t="str">
        <f>IF($A$16='Datos '!$C118,'Datos '!$D118,'Datos '!$D$68)</f>
        <v>0</v>
      </c>
      <c r="O78" s="329" t="str">
        <f>IF($A$17='Datos '!$C118,'Datos '!$D118,'Datos '!$D$68)</f>
        <v>0</v>
      </c>
      <c r="P78" s="329" t="str">
        <f>IF($A$18='Datos '!$C118,'Datos '!$D118,'Datos '!$D$68)</f>
        <v>0</v>
      </c>
      <c r="Q78" s="329" t="str">
        <f>IF($A$19='Datos '!$C118,'Datos '!$D118,'Datos '!$D$68)</f>
        <v>0</v>
      </c>
    </row>
    <row r="79" spans="3:17" ht="13.5" hidden="1" customHeight="1" x14ac:dyDescent="0.15">
      <c r="C79" s="329" t="str">
        <f>IF($A$5='Datos '!$C119,'Datos '!$D119,'Datos '!$D$68)</f>
        <v>0</v>
      </c>
      <c r="D79" s="329" t="str">
        <f>IF($A$6='Datos '!$C119,'Datos '!$D119,'Datos '!$D$68)</f>
        <v>0</v>
      </c>
      <c r="E79" s="329" t="str">
        <f>IF($A$7='Datos '!$C119,'Datos '!$D119,'Datos '!$D$68)</f>
        <v>0</v>
      </c>
      <c r="F79" s="329" t="str">
        <f>IF($A$8='Datos '!$C119,'Datos '!$D119,'Datos '!$D$68)</f>
        <v>0</v>
      </c>
      <c r="G79" s="329" t="str">
        <f>IF($A$9='Datos '!$C119,'Datos '!$D119,'Datos '!$D$68)</f>
        <v>0</v>
      </c>
      <c r="H79" s="329" t="str">
        <f>IF($A$10='Datos '!$C119,'Datos '!$D119,'Datos '!$D$68)</f>
        <v>0</v>
      </c>
      <c r="I79" s="329" t="str">
        <f>IF($A$11='Datos '!$C119,'Datos '!$D119,'Datos '!$D$68)</f>
        <v>0</v>
      </c>
      <c r="J79" s="329" t="str">
        <f>IF($A$12='Datos '!$C119,'Datos '!$D119,'Datos '!$D$68)</f>
        <v>0</v>
      </c>
      <c r="K79" s="329" t="str">
        <f>IF($A$13='Datos '!$C119,'Datos '!$D119,'Datos '!$D$68)</f>
        <v>0</v>
      </c>
      <c r="L79" s="329" t="str">
        <f>IF($A$14='Datos '!$C119,'Datos '!$D119,'Datos '!$D$68)</f>
        <v>0</v>
      </c>
      <c r="M79" s="329" t="str">
        <f>IF($A$15='Datos '!$C119,'Datos '!$D119,'Datos '!$D$68)</f>
        <v>0</v>
      </c>
      <c r="N79" s="329" t="str">
        <f>IF($A$16='Datos '!$C119,'Datos '!$D119,'Datos '!$D$68)</f>
        <v>0</v>
      </c>
      <c r="O79" s="329" t="str">
        <f>IF($A$17='Datos '!$C119,'Datos '!$D119,'Datos '!$D$68)</f>
        <v>0</v>
      </c>
      <c r="P79" s="329" t="str">
        <f>IF($A$18='Datos '!$C119,'Datos '!$D119,'Datos '!$D$68)</f>
        <v>0</v>
      </c>
      <c r="Q79" s="329" t="str">
        <f>IF($A$19='Datos '!$C119,'Datos '!$D119,'Datos '!$D$68)</f>
        <v>0</v>
      </c>
    </row>
    <row r="80" spans="3:17" ht="13.5" hidden="1" customHeight="1" x14ac:dyDescent="0.15">
      <c r="C80" s="329" t="str">
        <f>IF($A$5='Datos '!$C120,'Datos '!$D120,'Datos '!$D$68)</f>
        <v>0</v>
      </c>
      <c r="D80" s="329" t="str">
        <f>IF($A$6='Datos '!$C120,'Datos '!$D120,'Datos '!$D$68)</f>
        <v>0</v>
      </c>
      <c r="E80" s="329" t="str">
        <f>IF($A$7='Datos '!$C120,'Datos '!$D120,'Datos '!$D$68)</f>
        <v>0</v>
      </c>
      <c r="F80" s="329" t="str">
        <f>IF($A$8='Datos '!$C120,'Datos '!$D120,'Datos '!$D$68)</f>
        <v>0</v>
      </c>
      <c r="G80" s="329" t="str">
        <f>IF($A$9='Datos '!$C120,'Datos '!$D120,'Datos '!$D$68)</f>
        <v>0</v>
      </c>
      <c r="H80" s="329" t="str">
        <f>IF($A$10='Datos '!$C120,'Datos '!$D120,'Datos '!$D$68)</f>
        <v>0</v>
      </c>
      <c r="I80" s="329" t="str">
        <f>IF($A$11='Datos '!$C120,'Datos '!$D120,'Datos '!$D$68)</f>
        <v>0</v>
      </c>
      <c r="J80" s="329" t="str">
        <f>IF($A$12='Datos '!$C120,'Datos '!$D120,'Datos '!$D$68)</f>
        <v>0</v>
      </c>
      <c r="K80" s="329" t="str">
        <f>IF($A$13='Datos '!$C120,'Datos '!$D120,'Datos '!$D$68)</f>
        <v>0</v>
      </c>
      <c r="L80" s="329" t="str">
        <f>IF($A$14='Datos '!$C120,'Datos '!$D120,'Datos '!$D$68)</f>
        <v>0</v>
      </c>
      <c r="M80" s="329" t="str">
        <f>IF($A$15='Datos '!$C120,'Datos '!$D120,'Datos '!$D$68)</f>
        <v>0</v>
      </c>
      <c r="N80" s="329" t="str">
        <f>IF($A$16='Datos '!$C120,'Datos '!$D120,'Datos '!$D$68)</f>
        <v>0</v>
      </c>
      <c r="O80" s="329" t="str">
        <f>IF($A$17='Datos '!$C120,'Datos '!$D120,'Datos '!$D$68)</f>
        <v>0</v>
      </c>
      <c r="P80" s="329" t="str">
        <f>IF($A$18='Datos '!$C120,'Datos '!$D120,'Datos '!$D$68)</f>
        <v>0</v>
      </c>
      <c r="Q80" s="329" t="str">
        <f>IF($A$19='Datos '!$C120,'Datos '!$D120,'Datos '!$D$68)</f>
        <v>0</v>
      </c>
    </row>
    <row r="81" spans="3:17" ht="13.5" hidden="1" customHeight="1" x14ac:dyDescent="0.15">
      <c r="C81" s="329" t="str">
        <f>IF($A$5='Datos '!$C121,'Datos '!$D121,'Datos '!$D$68)</f>
        <v>0</v>
      </c>
      <c r="D81" s="329" t="str">
        <f>IF($A$6='Datos '!$C121,'Datos '!$D121,'Datos '!$D$68)</f>
        <v>0</v>
      </c>
      <c r="E81" s="329" t="str">
        <f>IF($A$7='Datos '!$C121,'Datos '!$D121,'Datos '!$D$68)</f>
        <v>0</v>
      </c>
      <c r="F81" s="329" t="str">
        <f>IF($A$8='Datos '!$C121,'Datos '!$D121,'Datos '!$D$68)</f>
        <v>0</v>
      </c>
      <c r="G81" s="329" t="str">
        <f>IF($A$9='Datos '!$C121,'Datos '!$D121,'Datos '!$D$68)</f>
        <v>0</v>
      </c>
      <c r="H81" s="329" t="str">
        <f>IF($A$10='Datos '!$C121,'Datos '!$D121,'Datos '!$D$68)</f>
        <v>0</v>
      </c>
      <c r="I81" s="329" t="str">
        <f>IF($A$11='Datos '!$C121,'Datos '!$D121,'Datos '!$D$68)</f>
        <v>0</v>
      </c>
      <c r="J81" s="329" t="str">
        <f>IF($A$12='Datos '!$C121,'Datos '!$D121,'Datos '!$D$68)</f>
        <v>0</v>
      </c>
      <c r="K81" s="329" t="str">
        <f>IF($A$13='Datos '!$C121,'Datos '!$D121,'Datos '!$D$68)</f>
        <v>0</v>
      </c>
      <c r="L81" s="329" t="str">
        <f>IF($A$14='Datos '!$C121,'Datos '!$D121,'Datos '!$D$68)</f>
        <v>0</v>
      </c>
      <c r="M81" s="329" t="str">
        <f>IF($A$15='Datos '!$C121,'Datos '!$D121,'Datos '!$D$68)</f>
        <v>0</v>
      </c>
      <c r="N81" s="329" t="str">
        <f>IF($A$16='Datos '!$C121,'Datos '!$D121,'Datos '!$D$68)</f>
        <v>0</v>
      </c>
      <c r="O81" s="329" t="str">
        <f>IF($A$17='Datos '!$C121,'Datos '!$D121,'Datos '!$D$68)</f>
        <v>0</v>
      </c>
      <c r="P81" s="329" t="str">
        <f>IF($A$18='Datos '!$C121,'Datos '!$D121,'Datos '!$D$68)</f>
        <v>0</v>
      </c>
      <c r="Q81" s="329" t="str">
        <f>IF($A$19='Datos '!$C121,'Datos '!$D121,'Datos '!$D$68)</f>
        <v>0</v>
      </c>
    </row>
    <row r="82" spans="3:17" ht="13.5" hidden="1" customHeight="1" x14ac:dyDescent="0.15">
      <c r="C82" s="329" t="str">
        <f>IF($A$5='Datos '!$C122,'Datos '!$D122,'Datos '!$D$68)</f>
        <v>0</v>
      </c>
      <c r="D82" s="329" t="str">
        <f>IF($A$6='Datos '!$C122,'Datos '!$D122,'Datos '!$D$68)</f>
        <v>0</v>
      </c>
      <c r="E82" s="329" t="str">
        <f>IF($A$7='Datos '!$C122,'Datos '!$D122,'Datos '!$D$68)</f>
        <v>0</v>
      </c>
      <c r="F82" s="329" t="str">
        <f>IF($A$8='Datos '!$C122,'Datos '!$D122,'Datos '!$D$68)</f>
        <v>0</v>
      </c>
      <c r="G82" s="329" t="str">
        <f>IF($A$9='Datos '!$C122,'Datos '!$D122,'Datos '!$D$68)</f>
        <v>0</v>
      </c>
      <c r="H82" s="329" t="str">
        <f>IF($A$10='Datos '!$C122,'Datos '!$D122,'Datos '!$D$68)</f>
        <v>0</v>
      </c>
      <c r="I82" s="329" t="str">
        <f>IF($A$11='Datos '!$C122,'Datos '!$D122,'Datos '!$D$68)</f>
        <v>0</v>
      </c>
      <c r="J82" s="329" t="str">
        <f>IF($A$12='Datos '!$C122,'Datos '!$D122,'Datos '!$D$68)</f>
        <v>0</v>
      </c>
      <c r="K82" s="329" t="str">
        <f>IF($A$13='Datos '!$C122,'Datos '!$D122,'Datos '!$D$68)</f>
        <v>0</v>
      </c>
      <c r="L82" s="329" t="str">
        <f>IF($A$14='Datos '!$C122,'Datos '!$D122,'Datos '!$D$68)</f>
        <v>0</v>
      </c>
      <c r="M82" s="329" t="str">
        <f>IF($A$15='Datos '!$C122,'Datos '!$D122,'Datos '!$D$68)</f>
        <v>0</v>
      </c>
      <c r="N82" s="329" t="str">
        <f>IF($A$16='Datos '!$C122,'Datos '!$D122,'Datos '!$D$68)</f>
        <v>0</v>
      </c>
      <c r="O82" s="329" t="str">
        <f>IF($A$17='Datos '!$C122,'Datos '!$D122,'Datos '!$D$68)</f>
        <v>0</v>
      </c>
      <c r="P82" s="329" t="str">
        <f>IF($A$18='Datos '!$C122,'Datos '!$D122,'Datos '!$D$68)</f>
        <v>0</v>
      </c>
      <c r="Q82" s="329" t="str">
        <f>IF($A$19='Datos '!$C122,'Datos '!$D122,'Datos '!$D$68)</f>
        <v>0</v>
      </c>
    </row>
    <row r="83" spans="3:17" ht="13.5" hidden="1" customHeight="1" x14ac:dyDescent="0.15">
      <c r="C83" s="329" t="str">
        <f>IF($A$5='Datos '!$C123,'Datos '!$D123,'Datos '!$D$68)</f>
        <v>0</v>
      </c>
      <c r="D83" s="329" t="str">
        <f>IF($A$6='Datos '!$C123,'Datos '!$D123,'Datos '!$D$68)</f>
        <v>0</v>
      </c>
      <c r="E83" s="329" t="str">
        <f>IF($A$7='Datos '!$C123,'Datos '!$D123,'Datos '!$D$68)</f>
        <v>0</v>
      </c>
      <c r="F83" s="329" t="str">
        <f>IF($A$8='Datos '!$C123,'Datos '!$D123,'Datos '!$D$68)</f>
        <v>0</v>
      </c>
      <c r="G83" s="329" t="str">
        <f>IF($A$9='Datos '!$C123,'Datos '!$D123,'Datos '!$D$68)</f>
        <v>0</v>
      </c>
      <c r="H83" s="329" t="str">
        <f>IF($A$10='Datos '!$C123,'Datos '!$D123,'Datos '!$D$68)</f>
        <v>0</v>
      </c>
      <c r="I83" s="329" t="str">
        <f>IF($A$11='Datos '!$C123,'Datos '!$D123,'Datos '!$D$68)</f>
        <v>0</v>
      </c>
      <c r="J83" s="329" t="str">
        <f>IF($A$12='Datos '!$C123,'Datos '!$D123,'Datos '!$D$68)</f>
        <v>0</v>
      </c>
      <c r="K83" s="329" t="str">
        <f>IF($A$13='Datos '!$C123,'Datos '!$D123,'Datos '!$D$68)</f>
        <v>0</v>
      </c>
      <c r="L83" s="329" t="str">
        <f>IF($A$14='Datos '!$C123,'Datos '!$D123,'Datos '!$D$68)</f>
        <v>0</v>
      </c>
      <c r="M83" s="329" t="str">
        <f>IF($A$15='Datos '!$C123,'Datos '!$D123,'Datos '!$D$68)</f>
        <v>0</v>
      </c>
      <c r="N83" s="329" t="str">
        <f>IF($A$16='Datos '!$C123,'Datos '!$D123,'Datos '!$D$68)</f>
        <v>0</v>
      </c>
      <c r="O83" s="329" t="str">
        <f>IF($A$17='Datos '!$C123,'Datos '!$D123,'Datos '!$D$68)</f>
        <v>0</v>
      </c>
      <c r="P83" s="329" t="str">
        <f>IF($A$18='Datos '!$C123,'Datos '!$D123,'Datos '!$D$68)</f>
        <v>0</v>
      </c>
      <c r="Q83" s="329" t="str">
        <f>IF($A$19='Datos '!$C123,'Datos '!$D123,'Datos '!$D$68)</f>
        <v>0</v>
      </c>
    </row>
    <row r="84" spans="3:17" ht="13.5" hidden="1" customHeight="1" x14ac:dyDescent="0.15">
      <c r="C84" s="329" t="str">
        <f>IF($A$5='Datos '!$C124,'Datos '!$D124,'Datos '!$D$68)</f>
        <v>0</v>
      </c>
      <c r="D84" s="329" t="str">
        <f>IF($A$6='Datos '!$C124,'Datos '!$D124,'Datos '!$D$68)</f>
        <v>0</v>
      </c>
      <c r="E84" s="329" t="str">
        <f>IF($A$7='Datos '!$C124,'Datos '!$D124,'Datos '!$D$68)</f>
        <v>0</v>
      </c>
      <c r="F84" s="329" t="str">
        <f>IF($A$8='Datos '!$C124,'Datos '!$D124,'Datos '!$D$68)</f>
        <v>0</v>
      </c>
      <c r="G84" s="329" t="str">
        <f>IF($A$9='Datos '!$C124,'Datos '!$D124,'Datos '!$D$68)</f>
        <v>0</v>
      </c>
      <c r="H84" s="329" t="str">
        <f>IF($A$10='Datos '!$C124,'Datos '!$D124,'Datos '!$D$68)</f>
        <v>0</v>
      </c>
      <c r="I84" s="329" t="str">
        <f>IF($A$11='Datos '!$C124,'Datos '!$D124,'Datos '!$D$68)</f>
        <v>0</v>
      </c>
      <c r="J84" s="329" t="str">
        <f>IF($A$12='Datos '!$C124,'Datos '!$D124,'Datos '!$D$68)</f>
        <v>0</v>
      </c>
      <c r="K84" s="329" t="str">
        <f>IF($A$13='Datos '!$C124,'Datos '!$D124,'Datos '!$D$68)</f>
        <v>0</v>
      </c>
      <c r="L84" s="329" t="str">
        <f>IF($A$14='Datos '!$C124,'Datos '!$D124,'Datos '!$D$68)</f>
        <v>0</v>
      </c>
      <c r="M84" s="329" t="str">
        <f>IF($A$15='Datos '!$C124,'Datos '!$D124,'Datos '!$D$68)</f>
        <v>0</v>
      </c>
      <c r="N84" s="329" t="str">
        <f>IF($A$16='Datos '!$C124,'Datos '!$D124,'Datos '!$D$68)</f>
        <v>0</v>
      </c>
      <c r="O84" s="329" t="str">
        <f>IF($A$17='Datos '!$C124,'Datos '!$D124,'Datos '!$D$68)</f>
        <v>0</v>
      </c>
      <c r="P84" s="329" t="str">
        <f>IF($A$18='Datos '!$C124,'Datos '!$D124,'Datos '!$D$68)</f>
        <v>0</v>
      </c>
      <c r="Q84" s="329" t="str">
        <f>IF($A$19='Datos '!$C124,'Datos '!$D124,'Datos '!$D$68)</f>
        <v>0</v>
      </c>
    </row>
    <row r="85" spans="3:17" ht="13.5" hidden="1" customHeight="1" x14ac:dyDescent="0.15">
      <c r="C85" s="330">
        <f t="shared" ref="C85:Q85" si="1">SUM(C29:C84)</f>
        <v>1</v>
      </c>
      <c r="D85" s="330">
        <f t="shared" si="1"/>
        <v>1</v>
      </c>
      <c r="E85" s="330">
        <f t="shared" si="1"/>
        <v>1</v>
      </c>
      <c r="F85" s="330">
        <f t="shared" si="1"/>
        <v>1</v>
      </c>
      <c r="G85" s="330">
        <f t="shared" si="1"/>
        <v>1</v>
      </c>
      <c r="H85" s="330">
        <f t="shared" si="1"/>
        <v>1</v>
      </c>
      <c r="I85" s="330">
        <f t="shared" si="1"/>
        <v>1</v>
      </c>
      <c r="J85" s="330">
        <f t="shared" si="1"/>
        <v>1</v>
      </c>
      <c r="K85" s="330">
        <f t="shared" si="1"/>
        <v>1</v>
      </c>
      <c r="L85" s="330">
        <f t="shared" si="1"/>
        <v>1</v>
      </c>
      <c r="M85" s="330">
        <f t="shared" si="1"/>
        <v>1</v>
      </c>
      <c r="N85" s="330">
        <f t="shared" si="1"/>
        <v>1</v>
      </c>
      <c r="O85" s="330">
        <f t="shared" si="1"/>
        <v>1</v>
      </c>
      <c r="P85" s="330">
        <f t="shared" si="1"/>
        <v>1</v>
      </c>
      <c r="Q85" s="330">
        <f t="shared" si="1"/>
        <v>1</v>
      </c>
    </row>
    <row r="86" spans="3:17" ht="13.5" hidden="1" customHeight="1" x14ac:dyDescent="0.15"/>
    <row r="87" spans="3:17" ht="13.5" hidden="1" customHeight="1" x14ac:dyDescent="0.15"/>
    <row r="88" spans="3:17" ht="13.5" hidden="1" customHeight="1" x14ac:dyDescent="0.15"/>
  </sheetData>
  <sheetProtection algorithmName="SHA-512" hashValue="uJllMbSs1lsgxNHalANgKKcvNTPuiWXZ/cA/PS6x2/2IbhfNKX0LzEyRUYPUlvOIRwr+A3tyrhMvYw0cri4i8Q==" saltValue="ozXLWITExbtf7aZlIe3C1Q==" spinCount="100000" sheet="1" objects="1" scenarios="1" sort="0" autoFilter="0"/>
  <dataConsolidate/>
  <mergeCells count="4">
    <mergeCell ref="B1:C1"/>
    <mergeCell ref="B2:C2"/>
    <mergeCell ref="B3:C3"/>
    <mergeCell ref="A22:B22"/>
  </mergeCells>
  <dataValidations count="4">
    <dataValidation type="whole" allowBlank="1" showErrorMessage="1" errorTitle="Cantidad" error="Mínimo 1_x000a_Máximo 99" sqref="B9" xr:uid="{B9790C0E-FD84-8F43-AF16-1F6EF73C7F7D}">
      <formula1>0</formula1>
      <formula2>99</formula2>
    </dataValidation>
    <dataValidation type="whole" allowBlank="1" showErrorMessage="1" errorTitle="Cantidad" error="Mínimo 1, Máximo 99" sqref="B5" xr:uid="{CDD17108-D620-F64A-92B2-683C70439236}">
      <formula1>0</formula1>
      <formula2>99</formula2>
    </dataValidation>
    <dataValidation type="whole" allowBlank="1" showErrorMessage="1" errorTitle="Cantidad" error="Mínimo 1_x000a_Máximo 99" sqref="B6:B8 B10:B19" xr:uid="{05DC1D1F-C18E-7D4F-BFFC-2C25BC76FA9E}">
      <formula1>1</formula1>
      <formula2>99</formula2>
    </dataValidation>
    <dataValidation type="list" allowBlank="1" showInputMessage="1" showErrorMessage="1" sqref="A5:A19" xr:uid="{7FD99EA2-3083-3940-877A-8DBD718D0657}">
      <formula1>Seleccion_Productos</formula1>
    </dataValidation>
  </dataValidations>
  <pageMargins left="1" right="1" top="1" bottom="1" header="0.25" footer="0.25"/>
  <pageSetup orientation="portrait"/>
  <headerFooter alignWithMargins="0">
    <oddFooter>&amp;C&amp;"Helvetica,Regular"&amp;12&amp;K000000&amp;P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EADC1-51E1-A743-A842-F21C91836952}">
  <sheetPr>
    <pageSetUpPr fitToPage="1"/>
  </sheetPr>
  <dimension ref="A1:H80"/>
  <sheetViews>
    <sheetView showGridLines="0" zoomScale="85" workbookViewId="0">
      <pane xSplit="2" ySplit="4" topLeftCell="C5" activePane="bottomRight" state="frozen"/>
      <selection pane="topRight"/>
      <selection pane="bottomLeft"/>
      <selection pane="bottomRight" activeCell="J29" sqref="J29"/>
    </sheetView>
  </sheetViews>
  <sheetFormatPr baseColWidth="10" defaultColWidth="16.33203125" defaultRowHeight="13.5" customHeight="1" x14ac:dyDescent="0.15"/>
  <cols>
    <col min="1" max="1" width="42.1640625" style="1" bestFit="1" customWidth="1"/>
    <col min="2" max="2" width="12" style="1" customWidth="1"/>
    <col min="3" max="8" width="16.33203125" style="1" customWidth="1"/>
  </cols>
  <sheetData>
    <row r="1" spans="1:8" ht="14" customHeight="1" x14ac:dyDescent="0.15">
      <c r="A1" s="311" t="s">
        <v>32</v>
      </c>
      <c r="B1" s="842" t="str">
        <f>'Listado de Precios Interactivo'!$C$3</f>
        <v>Monotributista</v>
      </c>
      <c r="C1" s="843"/>
      <c r="D1" s="58"/>
      <c r="E1" s="59"/>
      <c r="F1" s="59"/>
      <c r="G1" s="59"/>
      <c r="H1" s="59"/>
    </row>
    <row r="2" spans="1:8" ht="14" customHeight="1" x14ac:dyDescent="0.15">
      <c r="A2" s="311" t="s">
        <v>33</v>
      </c>
      <c r="B2" s="842" t="str">
        <f>'Listado de Precios Interactivo'!$C$2</f>
        <v>Envío a Domicilio</v>
      </c>
      <c r="C2" s="843"/>
      <c r="D2" s="58"/>
      <c r="E2" s="59"/>
      <c r="F2" s="59"/>
      <c r="G2" s="59"/>
      <c r="H2" s="59"/>
    </row>
    <row r="3" spans="1:8" ht="14" customHeight="1" x14ac:dyDescent="0.15">
      <c r="A3" s="312"/>
      <c r="B3" s="840"/>
      <c r="C3" s="841"/>
      <c r="D3" s="60"/>
      <c r="E3" s="60"/>
      <c r="F3" s="60"/>
      <c r="G3" s="60"/>
      <c r="H3" s="60"/>
    </row>
    <row r="4" spans="1:8" ht="13.25" customHeight="1" x14ac:dyDescent="0.15">
      <c r="A4" s="61" t="s">
        <v>34</v>
      </c>
      <c r="B4" s="371" t="s">
        <v>35</v>
      </c>
      <c r="C4" s="61" t="s">
        <v>36</v>
      </c>
      <c r="D4" s="61" t="s">
        <v>37</v>
      </c>
      <c r="E4" s="63">
        <v>0.25</v>
      </c>
      <c r="F4" s="63">
        <v>0.35</v>
      </c>
      <c r="G4" s="63">
        <v>0.42</v>
      </c>
      <c r="H4" s="64">
        <v>0.5</v>
      </c>
    </row>
    <row r="5" spans="1:8" ht="13.25" customHeight="1" x14ac:dyDescent="0.15">
      <c r="A5" s="361" t="str">
        <f>'Datos '!C70</f>
        <v>Batido Nutricional</v>
      </c>
      <c r="B5" s="629"/>
      <c r="C5" s="362" t="str">
        <f>IF($B5&gt;0,PRODUCT($B5,'Datos '!E70),'Datos '!$S$8)</f>
        <v xml:space="preserve">   </v>
      </c>
      <c r="D5" s="362" t="str">
        <f>IF($B5&gt;0,PRODUCT($B5,'Datos '!F70),'Datos '!$S$8)</f>
        <v xml:space="preserve">   </v>
      </c>
      <c r="E5" s="362" t="str">
        <f>IF($B5&gt;0,PRODUCT($B5,'Datos '!G70),'Datos '!$S$8)</f>
        <v xml:space="preserve">   </v>
      </c>
      <c r="F5" s="362" t="str">
        <f>IF($B5&gt;0,PRODUCT($B5,'Datos '!H70),'Datos '!$S$8)</f>
        <v xml:space="preserve">   </v>
      </c>
      <c r="G5" s="362" t="str">
        <f>IF($B5&gt;0,PRODUCT($B5,'Datos '!I70),'Datos '!$S$8)</f>
        <v xml:space="preserve">   </v>
      </c>
      <c r="H5" s="362" t="str">
        <f>IF($B5&gt;0,PRODUCT($B5,'Datos '!J70),'Datos '!$S$8)</f>
        <v xml:space="preserve">   </v>
      </c>
    </row>
    <row r="6" spans="1:8" ht="13.25" customHeight="1" x14ac:dyDescent="0.15">
      <c r="A6" s="361" t="str">
        <f>'Datos '!C71</f>
        <v>Fórmula 1 Nutri Soup - Pollo y vegetales</v>
      </c>
      <c r="B6" s="629"/>
      <c r="C6" s="362" t="str">
        <f>IF($B6&gt;0,PRODUCT($B6,'Datos '!E71),'Datos '!$S$8)</f>
        <v xml:space="preserve">   </v>
      </c>
      <c r="D6" s="362" t="str">
        <f>IF($B6&gt;0,PRODUCT($B6,'Datos '!F71),'Datos '!$S$8)</f>
        <v xml:space="preserve">   </v>
      </c>
      <c r="E6" s="362" t="str">
        <f>IF($B6&gt;0,PRODUCT($B6,'Datos '!G71),'Datos '!$S$8)</f>
        <v xml:space="preserve">   </v>
      </c>
      <c r="F6" s="362" t="str">
        <f>IF($B6&gt;0,PRODUCT($B6,'Datos '!H71),'Datos '!$S$8)</f>
        <v xml:space="preserve">   </v>
      </c>
      <c r="G6" s="362" t="str">
        <f>IF($B6&gt;0,PRODUCT($B6,'Datos '!I71),'Datos '!$S$8)</f>
        <v xml:space="preserve">   </v>
      </c>
      <c r="H6" s="362" t="str">
        <f>IF($B6&gt;0,PRODUCT($B6,'Datos '!J71),'Datos '!$S$8)</f>
        <v xml:space="preserve">   </v>
      </c>
    </row>
    <row r="7" spans="1:8" ht="13" customHeight="1" x14ac:dyDescent="0.15">
      <c r="A7" s="361" t="str">
        <f>'Datos '!C72</f>
        <v>Complejo Multivitamínico</v>
      </c>
      <c r="B7" s="373"/>
      <c r="C7" s="362" t="str">
        <f>IF($B7&gt;0,PRODUCT($B7,'Datos '!E72),'Datos '!$S$8)</f>
        <v xml:space="preserve">   </v>
      </c>
      <c r="D7" s="362" t="str">
        <f>IF($B7&gt;0,PRODUCT($B7,'Datos '!F72),'Datos '!$S$8)</f>
        <v xml:space="preserve">   </v>
      </c>
      <c r="E7" s="362" t="str">
        <f>IF($B7&gt;0,PRODUCT($B7,'Datos '!G72),'Datos '!$S$8)</f>
        <v xml:space="preserve">   </v>
      </c>
      <c r="F7" s="362" t="str">
        <f>IF($B7&gt;0,PRODUCT($B7,'Datos '!H72),'Datos '!$S$8)</f>
        <v xml:space="preserve">   </v>
      </c>
      <c r="G7" s="362" t="str">
        <f>IF($B7&gt;0,PRODUCT($B7,'Datos '!I72),'Datos '!$S$8)</f>
        <v xml:space="preserve">   </v>
      </c>
      <c r="H7" s="362" t="str">
        <f>IF($B7&gt;0,PRODUCT($B7,'Datos '!J72),'Datos '!$S$8)</f>
        <v xml:space="preserve">   </v>
      </c>
    </row>
    <row r="8" spans="1:8" ht="13" customHeight="1" x14ac:dyDescent="0.15">
      <c r="A8" s="361" t="str">
        <f>'Datos '!C73</f>
        <v>Proteína en Polvo (480gr)</v>
      </c>
      <c r="B8" s="373"/>
      <c r="C8" s="362" t="str">
        <f>IF($B8&gt;0,PRODUCT($B8,'Datos '!E73),'Datos '!$S$8)</f>
        <v xml:space="preserve">   </v>
      </c>
      <c r="D8" s="362" t="str">
        <f>IF($B8&gt;0,PRODUCT($B8,'Datos '!F73),'Datos '!$S$8)</f>
        <v xml:space="preserve">   </v>
      </c>
      <c r="E8" s="362" t="str">
        <f>IF($B8&gt;0,PRODUCT($B8,'Datos '!G73),'Datos '!$S$8)</f>
        <v xml:space="preserve">   </v>
      </c>
      <c r="F8" s="362" t="str">
        <f>IF($B8&gt;0,PRODUCT($B8,'Datos '!H73),'Datos '!$S$8)</f>
        <v xml:space="preserve">   </v>
      </c>
      <c r="G8" s="362" t="str">
        <f>IF($B8&gt;0,PRODUCT($B8,'Datos '!I73),'Datos '!$S$8)</f>
        <v xml:space="preserve">   </v>
      </c>
      <c r="H8" s="362" t="str">
        <f>IF($B8&gt;0,PRODUCT($B8,'Datos '!J73),'Datos '!$S$8)</f>
        <v xml:space="preserve">   </v>
      </c>
    </row>
    <row r="9" spans="1:8" ht="13" customHeight="1" x14ac:dyDescent="0.15">
      <c r="A9" s="361" t="str">
        <f>'Datos '!C74</f>
        <v xml:space="preserve">PDM Protein Drink Mix - Vainilla </v>
      </c>
      <c r="B9" s="373"/>
      <c r="C9" s="362" t="str">
        <f>IF($B9&gt;0,PRODUCT($B9,'Datos '!E74),'Datos '!$S$8)</f>
        <v xml:space="preserve">   </v>
      </c>
      <c r="D9" s="362" t="str">
        <f>IF($B9&gt;0,PRODUCT($B9,'Datos '!F74),'Datos '!$S$8)</f>
        <v xml:space="preserve">   </v>
      </c>
      <c r="E9" s="362" t="str">
        <f>IF($B9&gt;0,PRODUCT($B9,'Datos '!G74),'Datos '!$S$8)</f>
        <v xml:space="preserve">   </v>
      </c>
      <c r="F9" s="362" t="str">
        <f>IF($B9&gt;0,PRODUCT($B9,'Datos '!H74),'Datos '!$S$8)</f>
        <v xml:space="preserve">   </v>
      </c>
      <c r="G9" s="362" t="str">
        <f>IF($B9&gt;0,PRODUCT($B9,'Datos '!I74),'Datos '!$S$8)</f>
        <v xml:space="preserve">   </v>
      </c>
      <c r="H9" s="362" t="str">
        <f>IF($B9&gt;0,PRODUCT($B9,'Datos '!J74),'Datos '!$S$8)</f>
        <v xml:space="preserve">   </v>
      </c>
    </row>
    <row r="10" spans="1:8" ht="13" customHeight="1" x14ac:dyDescent="0.15">
      <c r="A10" s="361" t="str">
        <f>'Datos '!C75</f>
        <v>Bebida de Colágeno - Collagen Bauty Drink</v>
      </c>
      <c r="B10" s="373"/>
      <c r="C10" s="362" t="str">
        <f>IF($B10&gt;0,PRODUCT($B10,'Datos '!E75),'Datos '!$S$8)</f>
        <v xml:space="preserve">   </v>
      </c>
      <c r="D10" s="362" t="str">
        <f>IF($B10&gt;0,PRODUCT($B10,'Datos '!F75),'Datos '!$S$8)</f>
        <v xml:space="preserve">   </v>
      </c>
      <c r="E10" s="362" t="str">
        <f>IF($B10&gt;0,PRODUCT($B10,'Datos '!G75),'Datos '!$S$8)</f>
        <v xml:space="preserve">   </v>
      </c>
      <c r="F10" s="362" t="str">
        <f>IF($B10&gt;0,PRODUCT($B10,'Datos '!H75),'Datos '!$S$8)</f>
        <v xml:space="preserve">   </v>
      </c>
      <c r="G10" s="362" t="str">
        <f>IF($B10&gt;0,PRODUCT($B10,'Datos '!I75),'Datos '!$S$8)</f>
        <v xml:space="preserve">   </v>
      </c>
      <c r="H10" s="362" t="str">
        <f>IF($B10&gt;0,PRODUCT($B10,'Datos '!J75),'Datos '!$S$8)</f>
        <v xml:space="preserve">   </v>
      </c>
    </row>
    <row r="11" spans="1:8" ht="13" customHeight="1" x14ac:dyDescent="0.15">
      <c r="A11" s="361" t="s">
        <v>320</v>
      </c>
      <c r="B11" s="373"/>
      <c r="C11" s="362" t="str">
        <f>IF($B11&gt;0,PRODUCT($B11,'Datos '!E76),'Datos '!$S$8)</f>
        <v xml:space="preserve">   </v>
      </c>
      <c r="D11" s="362" t="str">
        <f>IF($B11&gt;0,PRODUCT($B11,'Datos '!F76),'Datos '!$S$8)</f>
        <v xml:space="preserve">   </v>
      </c>
      <c r="E11" s="362" t="str">
        <f>IF($B11&gt;0,PRODUCT($B11,'Datos '!G76),'Datos '!$S$8)</f>
        <v xml:space="preserve">   </v>
      </c>
      <c r="F11" s="362" t="str">
        <f>IF($B11&gt;0,PRODUCT($B11,'Datos '!H76),'Datos '!$S$8)</f>
        <v xml:space="preserve">   </v>
      </c>
      <c r="G11" s="362" t="str">
        <f>IF($B11&gt;0,PRODUCT($B11,'Datos '!I76),'Datos '!$S$8)</f>
        <v xml:space="preserve">   </v>
      </c>
      <c r="H11" s="362" t="str">
        <f>IF($B11&gt;0,PRODUCT($B11,'Datos '!J76),'Datos '!$S$8)</f>
        <v xml:space="preserve">   </v>
      </c>
    </row>
    <row r="12" spans="1:8" ht="13" customHeight="1" x14ac:dyDescent="0.15">
      <c r="A12" s="361" t="str">
        <f>'Datos '!C77</f>
        <v>Beverage Mix</v>
      </c>
      <c r="B12" s="373"/>
      <c r="C12" s="362" t="str">
        <f>IF($B12&gt;0,PRODUCT($B12,'Datos '!E77),'Datos '!$S$8)</f>
        <v xml:space="preserve">   </v>
      </c>
      <c r="D12" s="362" t="str">
        <f>IF($B12&gt;0,PRODUCT($B12,'Datos '!F77),'Datos '!$S$8)</f>
        <v xml:space="preserve">   </v>
      </c>
      <c r="E12" s="362" t="str">
        <f>IF($B12&gt;0,PRODUCT($B12,'Datos '!G77),'Datos '!$S$8)</f>
        <v xml:space="preserve">   </v>
      </c>
      <c r="F12" s="362" t="str">
        <f>IF($B12&gt;0,PRODUCT($B12,'Datos '!H77),'Datos '!$S$8)</f>
        <v xml:space="preserve">   </v>
      </c>
      <c r="G12" s="362" t="str">
        <f>IF($B12&gt;0,PRODUCT($B12,'Datos '!I77),'Datos '!$S$8)</f>
        <v xml:space="preserve">   </v>
      </c>
      <c r="H12" s="362" t="str">
        <f>IF($B12&gt;0,PRODUCT($B12,'Datos '!J77),'Datos '!$S$8)</f>
        <v xml:space="preserve">   </v>
      </c>
    </row>
    <row r="13" spans="1:8" ht="13" customHeight="1" x14ac:dyDescent="0.15">
      <c r="A13" s="361" t="str">
        <f>'Datos '!C78</f>
        <v>Liftoff - Granada y Frutilla (30 Sticks)</v>
      </c>
      <c r="B13" s="373"/>
      <c r="C13" s="362" t="str">
        <f>IF($B13&gt;0,PRODUCT($B13,'Datos '!E78),'Datos '!$S$8)</f>
        <v xml:space="preserve">   </v>
      </c>
      <c r="D13" s="362" t="str">
        <f>IF($B13&gt;0,PRODUCT($B13,'Datos '!F78),'Datos '!$S$8)</f>
        <v xml:space="preserve">   </v>
      </c>
      <c r="E13" s="362" t="str">
        <f>IF($B13&gt;0,PRODUCT($B13,'Datos '!G78),'Datos '!$S$8)</f>
        <v xml:space="preserve">   </v>
      </c>
      <c r="F13" s="362" t="str">
        <f>IF($B13&gt;0,PRODUCT($B13,'Datos '!H78),'Datos '!$S$8)</f>
        <v xml:space="preserve">   </v>
      </c>
      <c r="G13" s="362" t="str">
        <f>IF($B13&gt;0,PRODUCT($B13,'Datos '!I78),'Datos '!$S$8)</f>
        <v xml:space="preserve">   </v>
      </c>
      <c r="H13" s="362" t="str">
        <f>IF($B13&gt;0,PRODUCT($B13,'Datos '!J78),'Datos '!$S$8)</f>
        <v xml:space="preserve">   </v>
      </c>
    </row>
    <row r="14" spans="1:8" ht="13" customHeight="1" x14ac:dyDescent="0.15">
      <c r="A14" s="361" t="str">
        <f>'Datos '!C79</f>
        <v>Crocante de Proteina - Sabor Chocolate - 150g</v>
      </c>
      <c r="B14" s="373"/>
      <c r="C14" s="362" t="str">
        <f>IF($B14&gt;0,PRODUCT($B14,'Datos '!E79),'Datos '!$S$8)</f>
        <v xml:space="preserve">   </v>
      </c>
      <c r="D14" s="362" t="str">
        <f>IF($B14&gt;0,PRODUCT($B14,'Datos '!F79),'Datos '!$S$8)</f>
        <v xml:space="preserve">   </v>
      </c>
      <c r="E14" s="362" t="str">
        <f>IF($B14&gt;0,PRODUCT($B14,'Datos '!G79),'Datos '!$S$8)</f>
        <v xml:space="preserve">   </v>
      </c>
      <c r="F14" s="362" t="str">
        <f>IF($B14&gt;0,PRODUCT($B14,'Datos '!H79),'Datos '!$S$8)</f>
        <v xml:space="preserve">   </v>
      </c>
      <c r="G14" s="362" t="str">
        <f>IF($B14&gt;0,PRODUCT($B14,'Datos '!I79),'Datos '!$S$8)</f>
        <v xml:space="preserve">   </v>
      </c>
      <c r="H14" s="362" t="str">
        <f>IF($B14&gt;0,PRODUCT($B14,'Datos '!J79),'Datos '!$S$8)</f>
        <v xml:space="preserve">   </v>
      </c>
    </row>
    <row r="15" spans="1:8" ht="13" customHeight="1" x14ac:dyDescent="0.15">
      <c r="A15" s="361" t="str">
        <f>'Datos '!C80</f>
        <v>Nutri Muffin</v>
      </c>
      <c r="B15" s="373"/>
      <c r="C15" s="362" t="str">
        <f>IF($B15&gt;0,PRODUCT($B15,'Datos '!E80),'Datos '!$S$8)</f>
        <v xml:space="preserve">   </v>
      </c>
      <c r="D15" s="362" t="str">
        <f>IF($B15&gt;0,PRODUCT($B15,'Datos '!F80),'Datos '!$S$8)</f>
        <v xml:space="preserve">   </v>
      </c>
      <c r="E15" s="362" t="str">
        <f>IF($B15&gt;0,PRODUCT($B15,'Datos '!G80),'Datos '!$S$8)</f>
        <v xml:space="preserve">   </v>
      </c>
      <c r="F15" s="362" t="str">
        <f>IF($B15&gt;0,PRODUCT($B15,'Datos '!H80),'Datos '!$S$8)</f>
        <v xml:space="preserve">   </v>
      </c>
      <c r="G15" s="362" t="str">
        <f>IF($B15&gt;0,PRODUCT($B15,'Datos '!I80),'Datos '!$S$8)</f>
        <v xml:space="preserve">   </v>
      </c>
      <c r="H15" s="362" t="str">
        <f>IF($B15&gt;0,PRODUCT($B15,'Datos '!J80),'Datos '!$S$8)</f>
        <v xml:space="preserve">   </v>
      </c>
    </row>
    <row r="16" spans="1:8" ht="13" customHeight="1" x14ac:dyDescent="0.15">
      <c r="A16" s="363" t="str">
        <f>'Datos '!C81</f>
        <v>Te Herbal Concentrado 102g (Original)</v>
      </c>
      <c r="B16" s="373"/>
      <c r="C16" s="364" t="str">
        <f>IF($B16&gt;0,PRODUCT($B16,'Datos '!E81),'Datos '!$S$8)</f>
        <v xml:space="preserve">   </v>
      </c>
      <c r="D16" s="364" t="str">
        <f>IF($B16&gt;0,PRODUCT($B16,'Datos '!F81),'Datos '!$S$8)</f>
        <v xml:space="preserve">   </v>
      </c>
      <c r="E16" s="364" t="str">
        <f>IF($B16&gt;0,PRODUCT($B16,'Datos '!G81),'Datos '!$S$8)</f>
        <v xml:space="preserve">   </v>
      </c>
      <c r="F16" s="364" t="str">
        <f>IF($B16&gt;0,PRODUCT($B16,'Datos '!H81),'Datos '!$S$8)</f>
        <v xml:space="preserve">   </v>
      </c>
      <c r="G16" s="364" t="str">
        <f>IF($B16&gt;0,PRODUCT($B16,'Datos '!I81),'Datos '!$S$8)</f>
        <v xml:space="preserve">   </v>
      </c>
      <c r="H16" s="364" t="str">
        <f>IF($B16&gt;0,PRODUCT($B16,'Datos '!J81),'Datos '!$S$8)</f>
        <v xml:space="preserve">   </v>
      </c>
    </row>
    <row r="17" spans="1:8" ht="12.75" customHeight="1" x14ac:dyDescent="0.15">
      <c r="A17" s="363" t="str">
        <f>'Datos '!C82</f>
        <v>Te Herbal Concentrado  51g (Limon - Chai)</v>
      </c>
      <c r="B17" s="373"/>
      <c r="C17" s="364" t="str">
        <f>IF($B17&gt;0,PRODUCT($B17,'Datos '!E82),'Datos '!$S$8)</f>
        <v xml:space="preserve">   </v>
      </c>
      <c r="D17" s="364" t="str">
        <f>IF($B17&gt;0,PRODUCT($B17,'Datos '!F82),'Datos '!$S$8)</f>
        <v xml:space="preserve">   </v>
      </c>
      <c r="E17" s="364" t="str">
        <f>IF($B17&gt;0,PRODUCT($B17,'Datos '!G82),'Datos '!$S$8)</f>
        <v xml:space="preserve">   </v>
      </c>
      <c r="F17" s="364" t="str">
        <f>IF($B17&gt;0,PRODUCT($B17,'Datos '!H82),'Datos '!$S$8)</f>
        <v xml:space="preserve">   </v>
      </c>
      <c r="G17" s="364" t="str">
        <f>IF($B17&gt;0,PRODUCT($B17,'Datos '!I82),'Datos '!$S$8)</f>
        <v xml:space="preserve">   </v>
      </c>
      <c r="H17" s="364" t="str">
        <f>IF($B17&gt;0,PRODUCT($B17,'Datos '!J82),'Datos '!$S$8)</f>
        <v xml:space="preserve">   </v>
      </c>
    </row>
    <row r="18" spans="1:8" ht="13" customHeight="1" x14ac:dyDescent="0.15">
      <c r="A18" s="363" t="str">
        <f>'Datos '!C83</f>
        <v>Té N.R.G. Guarana</v>
      </c>
      <c r="B18" s="373"/>
      <c r="C18" s="364" t="str">
        <f>IF($B18&gt;0,PRODUCT($B18,'Datos '!E83),'Datos '!$S$8)</f>
        <v xml:space="preserve">   </v>
      </c>
      <c r="D18" s="364" t="str">
        <f>IF($B18&gt;0,PRODUCT($B18,'Datos '!F83),'Datos '!$S$8)</f>
        <v xml:space="preserve">   </v>
      </c>
      <c r="E18" s="364" t="str">
        <f>IF($B18&gt;0,PRODUCT($B18,'Datos '!G83),'Datos '!$S$8)</f>
        <v xml:space="preserve">   </v>
      </c>
      <c r="F18" s="364" t="str">
        <f>IF($B18&gt;0,PRODUCT($B18,'Datos '!H83),'Datos '!$S$8)</f>
        <v xml:space="preserve">   </v>
      </c>
      <c r="G18" s="364" t="str">
        <f>IF($B18&gt;0,PRODUCT($B18,'Datos '!I83),'Datos '!$S$8)</f>
        <v xml:space="preserve">   </v>
      </c>
      <c r="H18" s="364" t="str">
        <f>IF($B18&gt;0,PRODUCT($B18,'Datos '!J83),'Datos '!$S$8)</f>
        <v xml:space="preserve">   </v>
      </c>
    </row>
    <row r="19" spans="1:8" ht="13" customHeight="1" x14ac:dyDescent="0.15">
      <c r="A19" s="363" t="s">
        <v>272</v>
      </c>
      <c r="B19" s="373"/>
      <c r="C19" s="364" t="str">
        <f>IF($B19&gt;0,PRODUCT($B19,'Datos '!E84),'Datos '!$S$8)</f>
        <v xml:space="preserve">   </v>
      </c>
      <c r="D19" s="364" t="str">
        <f>IF($B19&gt;0,PRODUCT($B19,'Datos '!F84),'Datos '!$S$8)</f>
        <v xml:space="preserve">   </v>
      </c>
      <c r="E19" s="364" t="str">
        <f>IF($B19&gt;0,PRODUCT($B19,'Datos '!G84),'Datos '!$S$8)</f>
        <v xml:space="preserve">   </v>
      </c>
      <c r="F19" s="364" t="str">
        <f>IF($B19&gt;0,PRODUCT($B19,'Datos '!H84),'Datos '!$S$8)</f>
        <v xml:space="preserve">   </v>
      </c>
      <c r="G19" s="364" t="str">
        <f>IF($B19&gt;0,PRODUCT($B19,'Datos '!I84),'Datos '!$S$8)</f>
        <v xml:space="preserve">   </v>
      </c>
      <c r="H19" s="364" t="str">
        <f>IF($B19&gt;0,PRODUCT($B19,'Datos '!J84),'Datos '!$S$8)</f>
        <v xml:space="preserve">   </v>
      </c>
    </row>
    <row r="20" spans="1:8" ht="13" customHeight="1" x14ac:dyDescent="0.15">
      <c r="A20" s="365" t="str">
        <f>'Datos '!C85</f>
        <v>Fibra Activa - Sabor Manzana</v>
      </c>
      <c r="B20" s="373"/>
      <c r="C20" s="366" t="str">
        <f>IF($B20&gt;0,PRODUCT($B20,'Datos '!E85),'Datos '!$S$8)</f>
        <v xml:space="preserve">   </v>
      </c>
      <c r="D20" s="366" t="str">
        <f>IF($B20&gt;0,PRODUCT($B20,'Datos '!F85),'Datos '!$S$8)</f>
        <v xml:space="preserve">   </v>
      </c>
      <c r="E20" s="366" t="str">
        <f>IF($B20&gt;0,PRODUCT($B20,'Datos '!G85),'Datos '!$S$8)</f>
        <v xml:space="preserve">   </v>
      </c>
      <c r="F20" s="366" t="str">
        <f>IF($B20&gt;0,PRODUCT($B20,'Datos '!H85),'Datos '!$S$8)</f>
        <v xml:space="preserve">   </v>
      </c>
      <c r="G20" s="366" t="str">
        <f>IF($B20&gt;0,PRODUCT($B20,'Datos '!I85),'Datos '!$S$8)</f>
        <v xml:space="preserve">   </v>
      </c>
      <c r="H20" s="366" t="str">
        <f>IF($B20&gt;0,PRODUCT($B20,'Datos '!J85),'Datos '!$S$8)</f>
        <v xml:space="preserve">   </v>
      </c>
    </row>
    <row r="21" spans="1:8" ht="13" customHeight="1" x14ac:dyDescent="0.15">
      <c r="A21" s="365" t="str">
        <f>'Datos '!C86</f>
        <v>Fibra Activa - Sabor Guayaba</v>
      </c>
      <c r="B21" s="373"/>
      <c r="C21" s="366" t="str">
        <f>IF($B21&gt;0,PRODUCT($B21,'Datos '!E86),'Datos '!$S$8)</f>
        <v xml:space="preserve">   </v>
      </c>
      <c r="D21" s="366" t="str">
        <f>IF($B21&gt;0,PRODUCT($B21,'Datos '!F86),'Datos '!$S$8)</f>
        <v xml:space="preserve">   </v>
      </c>
      <c r="E21" s="366" t="str">
        <f>IF($B21&gt;0,PRODUCT($B21,'Datos '!G86),'Datos '!$S$8)</f>
        <v xml:space="preserve">   </v>
      </c>
      <c r="F21" s="366" t="str">
        <f>IF($B21&gt;0,PRODUCT($B21,'Datos '!H86),'Datos '!$S$8)</f>
        <v xml:space="preserve">   </v>
      </c>
      <c r="G21" s="366" t="str">
        <f>IF($B21&gt;0,PRODUCT($B21,'Datos '!I86),'Datos '!$S$8)</f>
        <v xml:space="preserve">   </v>
      </c>
      <c r="H21" s="366" t="str">
        <f>IF($B21&gt;0,PRODUCT($B21,'Datos '!J86),'Datos '!$S$8)</f>
        <v xml:space="preserve">   </v>
      </c>
    </row>
    <row r="22" spans="1:8" ht="13" customHeight="1" x14ac:dyDescent="0.15">
      <c r="A22" s="365" t="str">
        <f>'Datos '!C87</f>
        <v>Herbal Aloe Concentrado</v>
      </c>
      <c r="B22" s="373"/>
      <c r="C22" s="366" t="str">
        <f>IF($B22&gt;0,PRODUCT($B22,'Datos '!E87),'Datos '!$S$8)</f>
        <v xml:space="preserve">   </v>
      </c>
      <c r="D22" s="366" t="str">
        <f>IF($B22&gt;0,PRODUCT($B22,'Datos '!F87),'Datos '!$S$8)</f>
        <v xml:space="preserve">   </v>
      </c>
      <c r="E22" s="366" t="str">
        <f>IF($B22&gt;0,PRODUCT($B22,'Datos '!G87),'Datos '!$S$8)</f>
        <v xml:space="preserve">   </v>
      </c>
      <c r="F22" s="366" t="str">
        <f>IF($B22&gt;0,PRODUCT($B22,'Datos '!H87),'Datos '!$S$8)</f>
        <v xml:space="preserve">   </v>
      </c>
      <c r="G22" s="366" t="str">
        <f>IF($B22&gt;0,PRODUCT($B22,'Datos '!I87),'Datos '!$S$8)</f>
        <v xml:space="preserve">   </v>
      </c>
      <c r="H22" s="366" t="str">
        <f>IF($B22&gt;0,PRODUCT($B22,'Datos '!J87),'Datos '!$S$8)</f>
        <v xml:space="preserve">   </v>
      </c>
    </row>
    <row r="23" spans="1:8" ht="13" customHeight="1" x14ac:dyDescent="0.15">
      <c r="A23" s="365" t="str">
        <f>'Datos '!C88</f>
        <v>Beta Glucanor</v>
      </c>
      <c r="B23" s="373"/>
      <c r="C23" s="366" t="str">
        <f>IF($B23&gt;0,PRODUCT($B23,'Datos '!E88),'Datos '!$S$8)</f>
        <v xml:space="preserve">   </v>
      </c>
      <c r="D23" s="366" t="str">
        <f>IF($B23&gt;0,PRODUCT($B23,'Datos '!F88),'Datos '!$S$8)</f>
        <v xml:space="preserve">   </v>
      </c>
      <c r="E23" s="366" t="str">
        <f>IF($B23&gt;0,PRODUCT($B23,'Datos '!G88),'Datos '!$S$8)</f>
        <v xml:space="preserve">   </v>
      </c>
      <c r="F23" s="366" t="str">
        <f>IF($B23&gt;0,PRODUCT($B23,'Datos '!H88),'Datos '!$S$8)</f>
        <v xml:space="preserve">   </v>
      </c>
      <c r="G23" s="366" t="str">
        <f>IF($B23&gt;0,PRODUCT($B23,'Datos '!I88),'Datos '!$S$8)</f>
        <v xml:space="preserve">   </v>
      </c>
      <c r="H23" s="366" t="str">
        <f>IF($B23&gt;0,PRODUCT($B23,'Datos '!J88),'Datos '!$S$8)</f>
        <v xml:space="preserve">   </v>
      </c>
    </row>
    <row r="24" spans="1:8" ht="13" customHeight="1" x14ac:dyDescent="0.15">
      <c r="A24" s="365" t="str">
        <f>'Datos '!C89</f>
        <v>Herbalifeline (Omega 3)</v>
      </c>
      <c r="B24" s="373"/>
      <c r="C24" s="366" t="str">
        <f>IF($B24&gt;0,PRODUCT($B24,'Datos '!E89),'Datos '!$S$8)</f>
        <v xml:space="preserve">   </v>
      </c>
      <c r="D24" s="366" t="str">
        <f>IF($B24&gt;0,PRODUCT($B24,'Datos '!F89),'Datos '!$S$8)</f>
        <v xml:space="preserve">   </v>
      </c>
      <c r="E24" s="366" t="str">
        <f>IF($B24&gt;0,PRODUCT($B24,'Datos '!G89),'Datos '!$S$8)</f>
        <v xml:space="preserve">   </v>
      </c>
      <c r="F24" s="366" t="str">
        <f>IF($B24&gt;0,PRODUCT($B24,'Datos '!H89),'Datos '!$S$8)</f>
        <v xml:space="preserve">   </v>
      </c>
      <c r="G24" s="366" t="str">
        <f>IF($B24&gt;0,PRODUCT($B24,'Datos '!I89),'Datos '!$S$8)</f>
        <v xml:space="preserve">   </v>
      </c>
      <c r="H24" s="366" t="str">
        <f>IF($B24&gt;0,PRODUCT($B24,'Datos '!J89),'Datos '!$S$8)</f>
        <v xml:space="preserve">   </v>
      </c>
    </row>
    <row r="25" spans="1:8" ht="13" customHeight="1" x14ac:dyDescent="0.15">
      <c r="A25" s="365" t="str">
        <f>'Datos '!C90</f>
        <v>Xtra-Cal</v>
      </c>
      <c r="B25" s="373"/>
      <c r="C25" s="366" t="str">
        <f>IF($B25&gt;0,PRODUCT($B25,'Datos '!E90),'Datos '!$S$8)</f>
        <v xml:space="preserve">   </v>
      </c>
      <c r="D25" s="366" t="str">
        <f>IF($B25&gt;0,PRODUCT($B25,'Datos '!F90),'Datos '!$S$8)</f>
        <v xml:space="preserve">   </v>
      </c>
      <c r="E25" s="366" t="str">
        <f>IF($B25&gt;0,PRODUCT($B25,'Datos '!G90),'Datos '!$S$8)</f>
        <v xml:space="preserve">   </v>
      </c>
      <c r="F25" s="366" t="str">
        <f>IF($B25&gt;0,PRODUCT($B25,'Datos '!H90),'Datos '!$S$8)</f>
        <v xml:space="preserve">   </v>
      </c>
      <c r="G25" s="366" t="str">
        <f>IF($B25&gt;0,PRODUCT($B25,'Datos '!I90),'Datos '!$S$8)</f>
        <v xml:space="preserve">   </v>
      </c>
      <c r="H25" s="366" t="str">
        <f>IF($B25&gt;0,PRODUCT($B25,'Datos '!J90),'Datos '!$S$8)</f>
        <v xml:space="preserve">   </v>
      </c>
    </row>
    <row r="26" spans="1:8" ht="13" customHeight="1" x14ac:dyDescent="0.15">
      <c r="A26" s="365" t="str">
        <f>'Datos '!C91</f>
        <v>Herbalife 24 CR7 Drive - Acai</v>
      </c>
      <c r="B26" s="373"/>
      <c r="C26" s="366" t="str">
        <f>IF($B26&gt;0,PRODUCT($B26,'Datos '!E91),'Datos '!$S$8)</f>
        <v xml:space="preserve">   </v>
      </c>
      <c r="D26" s="366" t="str">
        <f>IF($B26&gt;0,PRODUCT($B26,'Datos '!F91),'Datos '!$S$8)</f>
        <v xml:space="preserve">   </v>
      </c>
      <c r="E26" s="366" t="str">
        <f>IF($B26&gt;0,PRODUCT($B26,'Datos '!G91),'Datos '!$S$8)</f>
        <v xml:space="preserve">   </v>
      </c>
      <c r="F26" s="366" t="str">
        <f>IF($B26&gt;0,PRODUCT($B26,'Datos '!H91),'Datos '!$S$8)</f>
        <v xml:space="preserve">   </v>
      </c>
      <c r="G26" s="366" t="str">
        <f>IF($B26&gt;0,PRODUCT($B26,'Datos '!I91),'Datos '!$S$8)</f>
        <v xml:space="preserve">   </v>
      </c>
      <c r="H26" s="366" t="str">
        <f>IF($B26&gt;0,PRODUCT($B26,'Datos '!J91),'Datos '!$S$8)</f>
        <v xml:space="preserve">   </v>
      </c>
    </row>
    <row r="27" spans="1:8" ht="13.5" customHeight="1" x14ac:dyDescent="0.15">
      <c r="A27" s="365" t="str">
        <f>'Datos '!C92</f>
        <v>H24 REBUILD STRENGTH CHOCOLATE</v>
      </c>
      <c r="B27" s="373"/>
      <c r="C27" s="366" t="str">
        <f>IF($B27&gt;0,PRODUCT($B27,'Datos '!E92),'Datos '!$S$8)</f>
        <v xml:space="preserve">   </v>
      </c>
      <c r="D27" s="366" t="str">
        <f>IF($B27&gt;0,PRODUCT($B27,'Datos '!F92),'Datos '!$S$8)</f>
        <v xml:space="preserve">   </v>
      </c>
      <c r="E27" s="366" t="str">
        <f>IF($B27&gt;0,PRODUCT($B27,'Datos '!G92),'Datos '!$S$8)</f>
        <v xml:space="preserve">   </v>
      </c>
      <c r="F27" s="366" t="str">
        <f>IF($B27&gt;0,PRODUCT($B27,'Datos '!H92),'Datos '!$S$8)</f>
        <v xml:space="preserve">   </v>
      </c>
      <c r="G27" s="366" t="str">
        <f>IF($B27&gt;0,PRODUCT($B27,'Datos '!I92),'Datos '!$S$8)</f>
        <v xml:space="preserve">   </v>
      </c>
      <c r="H27" s="366" t="str">
        <f>IF($B27&gt;0,PRODUCT($B27,'Datos '!J92),'Datos '!$S$8)</f>
        <v xml:space="preserve">   </v>
      </c>
    </row>
    <row r="28" spans="1:8" ht="13.5" customHeight="1" x14ac:dyDescent="0.15">
      <c r="A28" s="365" t="str">
        <f>'Datos '!C93</f>
        <v>H24 CREATINA PREMIUM</v>
      </c>
      <c r="B28" s="373"/>
      <c r="C28" s="366" t="str">
        <f>IF($B28&gt;0,PRODUCT($B28,'Datos '!E93),'Datos '!$S$8)</f>
        <v xml:space="preserve">   </v>
      </c>
      <c r="D28" s="366" t="str">
        <f>IF($B28&gt;0,PRODUCT($B28,'Datos '!F93),'Datos '!$S$8)</f>
        <v xml:space="preserve">   </v>
      </c>
      <c r="E28" s="366" t="str">
        <f>IF($B28&gt;0,PRODUCT($B28,'Datos '!G93),'Datos '!$S$8)</f>
        <v xml:space="preserve">   </v>
      </c>
      <c r="F28" s="366" t="str">
        <f>IF($B28&gt;0,PRODUCT($B28,'Datos '!H93),'Datos '!$S$8)</f>
        <v xml:space="preserve">   </v>
      </c>
      <c r="G28" s="366" t="str">
        <f>IF($B28&gt;0,PRODUCT($B28,'Datos '!I93),'Datos '!$S$8)</f>
        <v xml:space="preserve">   </v>
      </c>
      <c r="H28" s="366" t="str">
        <f>IF($B28&gt;0,PRODUCT($B28,'Datos '!J93),'Datos '!$S$8)</f>
        <v xml:space="preserve">   </v>
      </c>
    </row>
    <row r="29" spans="1:8" ht="13" customHeight="1" x14ac:dyDescent="0.15">
      <c r="A29" s="367" t="str">
        <f>'Datos '!C94</f>
        <v>Limpiador cítrico para la piel</v>
      </c>
      <c r="B29" s="373"/>
      <c r="C29" s="368" t="str">
        <f>IF($B29&gt;0,PRODUCT($B29,'Datos '!E94),'Datos '!$S$8)</f>
        <v xml:space="preserve">   </v>
      </c>
      <c r="D29" s="368" t="str">
        <f>IF($B29&gt;0,PRODUCT($B29,'Datos '!F94),'Datos '!$S$8)</f>
        <v xml:space="preserve">   </v>
      </c>
      <c r="E29" s="368" t="str">
        <f>IF($B29&gt;0,PRODUCT($B29,'Datos '!G94),'Datos '!$S$8)</f>
        <v xml:space="preserve">   </v>
      </c>
      <c r="F29" s="368" t="str">
        <f>IF($B29&gt;0,PRODUCT($B29,'Datos '!H94),'Datos '!$S$8)</f>
        <v xml:space="preserve">   </v>
      </c>
      <c r="G29" s="368" t="str">
        <f>IF($B29&gt;0,PRODUCT($B29,'Datos '!I94),'Datos '!$S$8)</f>
        <v xml:space="preserve">   </v>
      </c>
      <c r="H29" s="368" t="str">
        <f>IF($B29&gt;0,PRODUCT($B29,'Datos '!J94),'Datos '!$S$8)</f>
        <v xml:space="preserve">   </v>
      </c>
    </row>
    <row r="30" spans="1:8" ht="13" customHeight="1" x14ac:dyDescent="0.15">
      <c r="A30" s="367" t="str">
        <f>'Datos '!C95</f>
        <v>Mascarilla Purificadora de Arcilla con Menta</v>
      </c>
      <c r="B30" s="373"/>
      <c r="C30" s="368" t="str">
        <f>IF($B30&gt;0,PRODUCT($B30,'Datos '!E95),'Datos '!$S$8)</f>
        <v xml:space="preserve">   </v>
      </c>
      <c r="D30" s="368" t="str">
        <f>IF($B30&gt;0,PRODUCT($B30,'Datos '!F95),'Datos '!$S$8)</f>
        <v xml:space="preserve">   </v>
      </c>
      <c r="E30" s="368" t="str">
        <f>IF($B30&gt;0,PRODUCT($B30,'Datos '!G95),'Datos '!$S$8)</f>
        <v xml:space="preserve">   </v>
      </c>
      <c r="F30" s="368" t="str">
        <f>IF($B30&gt;0,PRODUCT($B30,'Datos '!H95),'Datos '!$S$8)</f>
        <v xml:space="preserve">   </v>
      </c>
      <c r="G30" s="368" t="str">
        <f>IF($B30&gt;0,PRODUCT($B30,'Datos '!I95),'Datos '!$S$8)</f>
        <v xml:space="preserve">   </v>
      </c>
      <c r="H30" s="368" t="str">
        <f>IF($B30&gt;0,PRODUCT($B30,'Datos '!J95),'Datos '!$S$8)</f>
        <v xml:space="preserve">   </v>
      </c>
    </row>
    <row r="31" spans="1:8" ht="13" customHeight="1" x14ac:dyDescent="0.15">
      <c r="A31" s="367" t="str">
        <f>'Datos '!C96</f>
        <v>Exfoliante Instantáneo con Arándanos</v>
      </c>
      <c r="B31" s="373"/>
      <c r="C31" s="368" t="str">
        <f>IF($B31&gt;0,PRODUCT($B31,'Datos '!E96),'Datos '!$S$8)</f>
        <v xml:space="preserve">   </v>
      </c>
      <c r="D31" s="368" t="str">
        <f>IF($B31&gt;0,PRODUCT($B31,'Datos '!F96),'Datos '!$S$8)</f>
        <v xml:space="preserve">   </v>
      </c>
      <c r="E31" s="368" t="str">
        <f>IF($B31&gt;0,PRODUCT($B31,'Datos '!G96),'Datos '!$S$8)</f>
        <v xml:space="preserve">   </v>
      </c>
      <c r="F31" s="368" t="str">
        <f>IF($B31&gt;0,PRODUCT($B31,'Datos '!H96),'Datos '!$S$8)</f>
        <v xml:space="preserve">   </v>
      </c>
      <c r="G31" s="368" t="str">
        <f>IF($B31&gt;0,PRODUCT($B31,'Datos '!I96),'Datos '!$S$8)</f>
        <v xml:space="preserve">   </v>
      </c>
      <c r="H31" s="368" t="str">
        <f>IF($B31&gt;0,PRODUCT($B31,'Datos '!J96),'Datos '!$S$8)</f>
        <v xml:space="preserve">   </v>
      </c>
    </row>
    <row r="32" spans="1:8" ht="13" customHeight="1" x14ac:dyDescent="0.15">
      <c r="A32" s="367" t="str">
        <f>'Datos '!C97</f>
        <v>Serum Reductor de Líneas</v>
      </c>
      <c r="B32" s="373"/>
      <c r="C32" s="368" t="str">
        <f>IF($B32&gt;0,PRODUCT($B32,'Datos '!E97),'Datos '!$S$8)</f>
        <v xml:space="preserve">   </v>
      </c>
      <c r="D32" s="368" t="str">
        <f>IF($B32&gt;0,PRODUCT($B32,'Datos '!F97),'Datos '!$S$8)</f>
        <v xml:space="preserve">   </v>
      </c>
      <c r="E32" s="368" t="str">
        <f>IF($B32&gt;0,PRODUCT($B32,'Datos '!G97),'Datos '!$S$8)</f>
        <v xml:space="preserve">   </v>
      </c>
      <c r="F32" s="368" t="str">
        <f>IF($B32&gt;0,PRODUCT($B32,'Datos '!H97),'Datos '!$S$8)</f>
        <v xml:space="preserve">   </v>
      </c>
      <c r="G32" s="368" t="str">
        <f>IF($B32&gt;0,PRODUCT($B32,'Datos '!I97),'Datos '!$S$8)</f>
        <v xml:space="preserve">   </v>
      </c>
      <c r="H32" s="368" t="str">
        <f>IF($B32&gt;0,PRODUCT($B32,'Datos '!J97),'Datos '!$S$8)</f>
        <v xml:space="preserve">   </v>
      </c>
    </row>
    <row r="33" spans="1:8" ht="13" customHeight="1" x14ac:dyDescent="0.15">
      <c r="A33" s="367" t="str">
        <f>'Datos '!C98</f>
        <v>Crema Humectante Protectora de Día FPS 30</v>
      </c>
      <c r="B33" s="373"/>
      <c r="C33" s="368" t="str">
        <f>IF($B33&gt;0,PRODUCT($B33,'Datos '!E98),'Datos '!$S$8)</f>
        <v xml:space="preserve">   </v>
      </c>
      <c r="D33" s="368" t="str">
        <f>IF($B33&gt;0,PRODUCT($B33,'Datos '!F98),'Datos '!$S$8)</f>
        <v xml:space="preserve">   </v>
      </c>
      <c r="E33" s="368" t="str">
        <f>IF($B33&gt;0,PRODUCT($B33,'Datos '!G98),'Datos '!$S$8)</f>
        <v xml:space="preserve">   </v>
      </c>
      <c r="F33" s="368" t="str">
        <f>IF($B33&gt;0,PRODUCT($B33,'Datos '!H98),'Datos '!$S$8)</f>
        <v xml:space="preserve">   </v>
      </c>
      <c r="G33" s="368" t="str">
        <f>IF($B33&gt;0,PRODUCT($B33,'Datos '!I98),'Datos '!$S$8)</f>
        <v xml:space="preserve">   </v>
      </c>
      <c r="H33" s="368" t="str">
        <f>IF($B33&gt;0,PRODUCT($B33,'Datos '!J98),'Datos '!$S$8)</f>
        <v xml:space="preserve">   </v>
      </c>
    </row>
    <row r="34" spans="1:8" ht="13" customHeight="1" x14ac:dyDescent="0.15">
      <c r="A34" s="367" t="str">
        <f>'Datos '!C99</f>
        <v>Tonificador Energizante de Hierbas</v>
      </c>
      <c r="B34" s="373"/>
      <c r="C34" s="368" t="str">
        <f>IF($B34&gt;0,PRODUCT($B34,'Datos '!E99),'Datos '!$S$8)</f>
        <v xml:space="preserve">   </v>
      </c>
      <c r="D34" s="368" t="str">
        <f>IF($B34&gt;0,PRODUCT($B34,'Datos '!F99),'Datos '!$S$8)</f>
        <v xml:space="preserve">   </v>
      </c>
      <c r="E34" s="368" t="str">
        <f>IF($B34&gt;0,PRODUCT($B34,'Datos '!G99),'Datos '!$S$8)</f>
        <v xml:space="preserve">   </v>
      </c>
      <c r="F34" s="368" t="str">
        <f>IF($B34&gt;0,PRODUCT($B34,'Datos '!H99),'Datos '!$S$8)</f>
        <v xml:space="preserve">   </v>
      </c>
      <c r="G34" s="368" t="str">
        <f>IF($B34&gt;0,PRODUCT($B34,'Datos '!I99),'Datos '!$S$8)</f>
        <v xml:space="preserve">   </v>
      </c>
      <c r="H34" s="368" t="str">
        <f>IF($B34&gt;0,PRODUCT($B34,'Datos '!J99),'Datos '!$S$8)</f>
        <v xml:space="preserve">   </v>
      </c>
    </row>
    <row r="35" spans="1:8" ht="13" customHeight="1" x14ac:dyDescent="0.15">
      <c r="A35" s="369" t="str">
        <f>'Datos '!C100</f>
        <v>Gel refrescante corporal</v>
      </c>
      <c r="B35" s="373"/>
      <c r="C35" s="370" t="str">
        <f>IF($B35&gt;0,PRODUCT($B35,'Datos '!E100),'Datos '!$S$8)</f>
        <v xml:space="preserve">   </v>
      </c>
      <c r="D35" s="370" t="str">
        <f>IF($B35&gt;0,PRODUCT($B35,'Datos '!F100),'Datos '!$S$8)</f>
        <v xml:space="preserve">   </v>
      </c>
      <c r="E35" s="370" t="str">
        <f>IF($B35&gt;0,PRODUCT($B35,'Datos '!G100),'Datos '!$S$8)</f>
        <v xml:space="preserve">   </v>
      </c>
      <c r="F35" s="370" t="str">
        <f>IF($B35&gt;0,PRODUCT($B35,'Datos '!H100),'Datos '!$S$8)</f>
        <v xml:space="preserve">   </v>
      </c>
      <c r="G35" s="370" t="str">
        <f>IF($B35&gt;0,PRODUCT($B35,'Datos '!I100),'Datos '!$S$8)</f>
        <v xml:space="preserve">   </v>
      </c>
      <c r="H35" s="370" t="str">
        <f>IF($B35&gt;0,PRODUCT($B35,'Datos '!J100),'Datos '!$S$8)</f>
        <v xml:space="preserve">   </v>
      </c>
    </row>
    <row r="36" spans="1:8" ht="13" customHeight="1" x14ac:dyDescent="0.15">
      <c r="A36" s="369" t="str">
        <f>'Datos '!C101</f>
        <v>Crema para manos y cuerpo</v>
      </c>
      <c r="B36" s="373"/>
      <c r="C36" s="370" t="str">
        <f>IF($B36&gt;0,PRODUCT($B36,'Datos '!E101),'Datos '!$S$8)</f>
        <v xml:space="preserve">   </v>
      </c>
      <c r="D36" s="370" t="str">
        <f>IF($B36&gt;0,PRODUCT($B36,'Datos '!F101),'Datos '!$S$8)</f>
        <v xml:space="preserve">   </v>
      </c>
      <c r="E36" s="370" t="str">
        <f>IF($B36&gt;0,PRODUCT($B36,'Datos '!G101),'Datos '!$S$8)</f>
        <v xml:space="preserve">   </v>
      </c>
      <c r="F36" s="370" t="str">
        <f>IF($B36&gt;0,PRODUCT($B36,'Datos '!H101),'Datos '!$S$8)</f>
        <v xml:space="preserve">   </v>
      </c>
      <c r="G36" s="370" t="str">
        <f>IF($B36&gt;0,PRODUCT($B36,'Datos '!I101),'Datos '!$S$8)</f>
        <v xml:space="preserve">   </v>
      </c>
      <c r="H36" s="370" t="str">
        <f>IF($B36&gt;0,PRODUCT($B36,'Datos '!J101),'Datos '!$S$8)</f>
        <v xml:space="preserve">   </v>
      </c>
    </row>
    <row r="37" spans="1:8" ht="13" customHeight="1" x14ac:dyDescent="0.15">
      <c r="A37" s="369" t="str">
        <f>'Datos '!C102</f>
        <v>Shampoo / Acondicionador</v>
      </c>
      <c r="B37" s="373"/>
      <c r="C37" s="370" t="str">
        <f>IF($B37&gt;0,PRODUCT($B37,'Datos '!E102),'Datos '!$S$8)</f>
        <v xml:space="preserve">   </v>
      </c>
      <c r="D37" s="370" t="str">
        <f>IF($B37&gt;0,PRODUCT($B37,'Datos '!F102),'Datos '!$S$8)</f>
        <v xml:space="preserve">   </v>
      </c>
      <c r="E37" s="370" t="str">
        <f>IF($B37&gt;0,PRODUCT($B37,'Datos '!G102),'Datos '!$S$8)</f>
        <v xml:space="preserve">   </v>
      </c>
      <c r="F37" s="370" t="str">
        <f>IF($B37&gt;0,PRODUCT($B37,'Datos '!H102),'Datos '!$S$8)</f>
        <v xml:space="preserve">   </v>
      </c>
      <c r="G37" s="370" t="str">
        <f>IF($B37&gt;0,PRODUCT($B37,'Datos '!I102),'Datos '!$S$8)</f>
        <v xml:space="preserve">   </v>
      </c>
      <c r="H37" s="370" t="str">
        <f>IF($B37&gt;0,PRODUCT($B37,'Datos '!J102),'Datos '!$S$8)</f>
        <v xml:space="preserve">   </v>
      </c>
    </row>
    <row r="38" spans="1:8" ht="13" customHeight="1" x14ac:dyDescent="0.15">
      <c r="A38" s="586" t="str">
        <f>'Datos '!C103</f>
        <v>Kit de Registro Distribuidor Independiente</v>
      </c>
      <c r="B38" s="373"/>
      <c r="C38" s="270" t="str">
        <f>IF($B38&gt;0,PRODUCT($B38,'Datos '!E103),'Datos '!$S$8)</f>
        <v xml:space="preserve">   </v>
      </c>
      <c r="D38" s="270" t="str">
        <f>IF($B38&gt;0,PRODUCT($B38,'Datos '!F103),'Datos '!$S$8)</f>
        <v xml:space="preserve">   </v>
      </c>
      <c r="E38" s="270" t="str">
        <f>IF($B38&gt;0,PRODUCT($B38,'Datos '!G103),'Datos '!$S$8)</f>
        <v xml:space="preserve">   </v>
      </c>
      <c r="F38" s="270" t="str">
        <f>IF($B38&gt;0,PRODUCT($B38,'Datos '!H103),'Datos '!$S$8)</f>
        <v xml:space="preserve">   </v>
      </c>
      <c r="G38" s="270" t="str">
        <f>IF($B38&gt;0,PRODUCT($B38,'Datos '!I103),'Datos '!$S$8)</f>
        <v xml:space="preserve">   </v>
      </c>
      <c r="H38" s="270" t="str">
        <f>IF($B38&gt;0,PRODUCT($B38,'Datos '!J103),'Datos '!$S$8)</f>
        <v xml:space="preserve">   </v>
      </c>
    </row>
    <row r="39" spans="1:8" ht="13" customHeight="1" x14ac:dyDescent="0.15">
      <c r="A39" s="586" t="str">
        <f>'Datos '!C104</f>
        <v>Kit de Conversión a Distribuidor Independiente</v>
      </c>
      <c r="B39" s="585"/>
      <c r="C39" s="270" t="str">
        <f>IF($B39&gt;0,PRODUCT($B39,'Datos '!E104),'Datos '!$S$8)</f>
        <v xml:space="preserve">   </v>
      </c>
      <c r="D39" s="270" t="str">
        <f>IF($B39&gt;0,PRODUCT($B39,'Datos '!F104),'Datos '!$S$8)</f>
        <v xml:space="preserve">   </v>
      </c>
      <c r="E39" s="270" t="str">
        <f>IF($B39&gt;0,PRODUCT($B39,'Datos '!G104),'Datos '!$S$8)</f>
        <v xml:space="preserve">   </v>
      </c>
      <c r="F39" s="270" t="str">
        <f>IF($B39&gt;0,PRODUCT($B39,'Datos '!H104),'Datos '!$S$8)</f>
        <v xml:space="preserve">   </v>
      </c>
      <c r="G39" s="270" t="str">
        <f>IF($B39&gt;0,PRODUCT($B39,'Datos '!I104),'Datos '!$S$8)</f>
        <v xml:space="preserve">   </v>
      </c>
      <c r="H39" s="270" t="str">
        <f>IF($B39&gt;0,PRODUCT($B39,'Datos '!J104),'Datos '!$S$8)</f>
        <v xml:space="preserve">   </v>
      </c>
    </row>
    <row r="40" spans="1:8" ht="13" customHeight="1" x14ac:dyDescent="0.15">
      <c r="A40" s="586" t="str">
        <f>'Datos '!C105</f>
        <v>Kit Cliente Preferente</v>
      </c>
      <c r="B40" s="585"/>
      <c r="C40" s="270" t="str">
        <f>IF($B40&gt;0,PRODUCT($B40,'Datos '!E105),'Datos '!$S$8)</f>
        <v xml:space="preserve">   </v>
      </c>
      <c r="D40" s="270" t="str">
        <f>IF($B40&gt;0,PRODUCT($B40,'Datos '!F105),'Datos '!$S$8)</f>
        <v xml:space="preserve">   </v>
      </c>
      <c r="E40" s="270" t="str">
        <f>IF($B40&gt;0,PRODUCT($B40,'Datos '!G105),'Datos '!$S$8)</f>
        <v xml:space="preserve">   </v>
      </c>
      <c r="F40" s="270" t="str">
        <f>IF($B40&gt;0,PRODUCT($B40,'Datos '!H105),'Datos '!$S$8)</f>
        <v xml:space="preserve">   </v>
      </c>
      <c r="G40" s="270" t="str">
        <f>IF($B40&gt;0,PRODUCT($B40,'Datos '!I105),'Datos '!$S$8)</f>
        <v xml:space="preserve">   </v>
      </c>
      <c r="H40" s="270" t="str">
        <f>IF($B40&gt;0,PRODUCT($B40,'Datos '!J105),'Datos '!$S$8)</f>
        <v xml:space="preserve">   </v>
      </c>
    </row>
    <row r="41" spans="1:8" ht="13" customHeight="1" x14ac:dyDescent="0.15">
      <c r="A41" s="588" t="str">
        <f>'Datos '!C106</f>
        <v>Bolsas Compostable - Set de 10</v>
      </c>
      <c r="B41" s="585"/>
      <c r="C41" s="589" t="str">
        <f>IF($B41&gt;0,PRODUCT($B41,'Datos '!E106),'Datos '!$S$8)</f>
        <v xml:space="preserve">   </v>
      </c>
      <c r="D41" s="370" t="str">
        <f>IF($B41&gt;0,PRODUCT($B41,'Datos '!F106),'Datos '!$S$8)</f>
        <v xml:space="preserve">   </v>
      </c>
      <c r="E41" s="589" t="str">
        <f>IF($B41&gt;0,PRODUCT($B41,'Datos '!G106),'Datos '!$S$8)</f>
        <v xml:space="preserve">   </v>
      </c>
      <c r="F41" s="589" t="str">
        <f>IF($B41&gt;0,PRODUCT($B41,'Datos '!H106),'Datos '!$S$8)</f>
        <v xml:space="preserve">   </v>
      </c>
      <c r="G41" s="589" t="str">
        <f>IF($B41&gt;0,PRODUCT($B41,'Datos '!I106),'Datos '!$S$8)</f>
        <v xml:space="preserve">   </v>
      </c>
      <c r="H41" s="590" t="str">
        <f>IF($B41&gt;0,PRODUCT($B41,'Datos '!J106),'Datos '!$S$8)</f>
        <v xml:space="preserve">   </v>
      </c>
    </row>
    <row r="42" spans="1:8" ht="13" customHeight="1" x14ac:dyDescent="0.15">
      <c r="A42" s="588" t="str">
        <f>'Datos '!C107</f>
        <v>Manual de la Oportunidad de Negocio</v>
      </c>
      <c r="B42" s="585"/>
      <c r="C42" s="589" t="str">
        <f>IF($B42&gt;0,PRODUCT($B42,'Datos '!E107),'Datos '!$S$8)</f>
        <v xml:space="preserve">   </v>
      </c>
      <c r="D42" s="370" t="str">
        <f>IF($B42&gt;0,PRODUCT($B42,'Datos '!F107),'Datos '!$S$8)</f>
        <v xml:space="preserve">   </v>
      </c>
      <c r="E42" s="589" t="str">
        <f>IF($B42&gt;0,PRODUCT($B42,'Datos '!G107),'Datos '!$S$8)</f>
        <v xml:space="preserve">   </v>
      </c>
      <c r="F42" s="589" t="str">
        <f>IF($B42&gt;0,PRODUCT($B42,'Datos '!H107),'Datos '!$S$8)</f>
        <v xml:space="preserve">   </v>
      </c>
      <c r="G42" s="589" t="str">
        <f>IF($B42&gt;0,PRODUCT($B42,'Datos '!I107),'Datos '!$S$8)</f>
        <v xml:space="preserve">   </v>
      </c>
      <c r="H42" s="590" t="str">
        <f>IF($B42&gt;0,PRODUCT($B42,'Datos '!J107),'Datos '!$S$8)</f>
        <v xml:space="preserve">   </v>
      </c>
    </row>
    <row r="43" spans="1:8" ht="13" customHeight="1" x14ac:dyDescent="0.15">
      <c r="A43" s="588" t="str">
        <f>'Datos '!C108</f>
        <v>Catálogo de Productos x 10 unidades</v>
      </c>
      <c r="B43" s="585"/>
      <c r="C43" s="589" t="str">
        <f>IF($B43&gt;0,PRODUCT($B43,'Datos '!E108),'Datos '!$S$8)</f>
        <v xml:space="preserve">   </v>
      </c>
      <c r="D43" s="370" t="str">
        <f>IF($B43&gt;0,PRODUCT($B43,'Datos '!F108),'Datos '!$S$8)</f>
        <v xml:space="preserve">   </v>
      </c>
      <c r="E43" s="589" t="str">
        <f>IF($B43&gt;0,PRODUCT($B43,'Datos '!G108),'Datos '!$S$8)</f>
        <v xml:space="preserve">   </v>
      </c>
      <c r="F43" s="589" t="str">
        <f>IF($B43&gt;0,PRODUCT($B43,'Datos '!H108),'Datos '!$S$8)</f>
        <v xml:space="preserve">   </v>
      </c>
      <c r="G43" s="589" t="str">
        <f>IF($B43&gt;0,PRODUCT($B43,'Datos '!I108),'Datos '!$S$8)</f>
        <v xml:space="preserve">   </v>
      </c>
      <c r="H43" s="590" t="str">
        <f>IF($B43&gt;0,PRODUCT($B43,'Datos '!J108),'Datos '!$S$8)</f>
        <v xml:space="preserve">   </v>
      </c>
    </row>
    <row r="44" spans="1:8" ht="13" customHeight="1" x14ac:dyDescent="0.15">
      <c r="A44" s="588" t="str">
        <f>'Datos '!C109</f>
        <v>Catálogo de Productos x 20 unidades</v>
      </c>
      <c r="B44" s="585"/>
      <c r="C44" s="589" t="str">
        <f>IF($B44&gt;0,PRODUCT($B44,'Datos '!E109),'Datos '!$S$8)</f>
        <v xml:space="preserve">   </v>
      </c>
      <c r="D44" s="370" t="str">
        <f>IF($B44&gt;0,PRODUCT($B44,'Datos '!F109),'Datos '!$S$8)</f>
        <v xml:space="preserve">   </v>
      </c>
      <c r="E44" s="589" t="str">
        <f>IF($B44&gt;0,PRODUCT($B44,'Datos '!G109),'Datos '!$S$8)</f>
        <v xml:space="preserve">   </v>
      </c>
      <c r="F44" s="589" t="str">
        <f>IF($B44&gt;0,PRODUCT($B44,'Datos '!H109),'Datos '!$S$8)</f>
        <v xml:space="preserve">   </v>
      </c>
      <c r="G44" s="589" t="str">
        <f>IF($B44&gt;0,PRODUCT($B44,'Datos '!I109),'Datos '!$S$8)</f>
        <v xml:space="preserve">   </v>
      </c>
      <c r="H44" s="590" t="str">
        <f>IF($B44&gt;0,PRODUCT($B44,'Datos '!J109),'Datos '!$S$8)</f>
        <v xml:space="preserve">   </v>
      </c>
    </row>
    <row r="45" spans="1:8" ht="13" customHeight="1" x14ac:dyDescent="0.15">
      <c r="A45" s="588" t="str">
        <f>'Datos '!C110</f>
        <v>Catálogo de Productos x 50 unidades</v>
      </c>
      <c r="B45" s="585"/>
      <c r="C45" s="589" t="str">
        <f>IF($B45&gt;0,PRODUCT($B45,'Datos '!E110),'Datos '!$S$8)</f>
        <v xml:space="preserve">   </v>
      </c>
      <c r="D45" s="370" t="str">
        <f>IF($B45&gt;0,PRODUCT($B45,'Datos '!F110),'Datos '!$S$8)</f>
        <v xml:space="preserve">   </v>
      </c>
      <c r="E45" s="589" t="str">
        <f>IF($B45&gt;0,PRODUCT($B45,'Datos '!G110),'Datos '!$S$8)</f>
        <v xml:space="preserve">   </v>
      </c>
      <c r="F45" s="589" t="str">
        <f>IF($B45&gt;0,PRODUCT($B45,'Datos '!H110),'Datos '!$S$8)</f>
        <v xml:space="preserve">   </v>
      </c>
      <c r="G45" s="589" t="str">
        <f>IF($B45&gt;0,PRODUCT($B45,'Datos '!I110),'Datos '!$S$8)</f>
        <v xml:space="preserve">   </v>
      </c>
      <c r="H45" s="590" t="str">
        <f>IF($B45&gt;0,PRODUCT($B45,'Datos '!J110),'Datos '!$S$8)</f>
        <v xml:space="preserve">   </v>
      </c>
    </row>
    <row r="46" spans="1:8" ht="13" hidden="1" customHeight="1" x14ac:dyDescent="0.15">
      <c r="A46" s="588" t="e">
        <f>'Datos '!#REF!</f>
        <v>#REF!</v>
      </c>
      <c r="B46" s="585"/>
      <c r="C46" s="589" t="str">
        <f>IF($B46&gt;0,PRODUCT($B46,'Datos '!#REF!),'Datos '!$S$8)</f>
        <v xml:space="preserve">   </v>
      </c>
      <c r="D46" s="370" t="str">
        <f>IF($B46&gt;0,PRODUCT($B46,'Datos '!#REF!),'Datos '!$S$8)</f>
        <v xml:space="preserve">   </v>
      </c>
      <c r="E46" s="589" t="str">
        <f>IF($B46&gt;0,PRODUCT($B46,'Datos '!#REF!),'Datos '!$S$8)</f>
        <v xml:space="preserve">   </v>
      </c>
      <c r="F46" s="589" t="str">
        <f>IF($B46&gt;0,PRODUCT($B46,'Datos '!#REF!),'Datos '!$S$8)</f>
        <v xml:space="preserve">   </v>
      </c>
      <c r="G46" s="589" t="str">
        <f>IF($B46&gt;0,PRODUCT($B46,'Datos '!#REF!),'Datos '!$S$8)</f>
        <v xml:space="preserve">   </v>
      </c>
      <c r="H46" s="590" t="str">
        <f>IF($B46&gt;0,PRODUCT($B46,'Datos '!#REF!),'Datos '!$S$8)</f>
        <v xml:space="preserve">   </v>
      </c>
    </row>
    <row r="47" spans="1:8" ht="13" customHeight="1" x14ac:dyDescent="0.15">
      <c r="A47" s="588" t="str">
        <f>'Datos '!C111</f>
        <v>Folleto Desayuno Saludable</v>
      </c>
      <c r="B47" s="585"/>
      <c r="C47" s="589"/>
      <c r="D47" s="370" t="str">
        <f>IF($B47&gt;0,PRODUCT($B47,'Datos '!F111),'Datos '!$S$8)</f>
        <v xml:space="preserve">   </v>
      </c>
      <c r="E47" s="589" t="str">
        <f>IF($B47&gt;0,PRODUCT($B47,'Datos '!G111),'Datos '!$S$8)</f>
        <v xml:space="preserve">   </v>
      </c>
      <c r="F47" s="589" t="str">
        <f>IF($B47&gt;0,PRODUCT($B47,'Datos '!H111),'Datos '!$S$8)</f>
        <v xml:space="preserve">   </v>
      </c>
      <c r="G47" s="589" t="str">
        <f>IF($B47&gt;0,PRODUCT($B47,'Datos '!I111),'Datos '!$S$8)</f>
        <v xml:space="preserve">   </v>
      </c>
      <c r="H47" s="590" t="str">
        <f>IF($B47&gt;0,PRODUCT($B47,'Datos '!J111),'Datos '!$S$8)</f>
        <v xml:space="preserve">   </v>
      </c>
    </row>
    <row r="48" spans="1:8" ht="13" customHeight="1" x14ac:dyDescent="0.15">
      <c r="A48" s="588" t="str">
        <f>'Datos '!C112</f>
        <v>Libro de Presentación</v>
      </c>
      <c r="B48" s="585"/>
      <c r="C48" s="589" t="str">
        <f>IF($B48&gt;0,PRODUCT($B48,'Datos '!E112),'Datos '!$S$8)</f>
        <v xml:space="preserve">   </v>
      </c>
      <c r="D48" s="370" t="str">
        <f>IF($B48&gt;0,PRODUCT($B48,'Datos '!F112),'Datos '!$S$8)</f>
        <v xml:space="preserve">   </v>
      </c>
      <c r="E48" s="589" t="str">
        <f>IF($B48&gt;0,PRODUCT($B48,'Datos '!G112),'Datos '!$S$8)</f>
        <v xml:space="preserve">   </v>
      </c>
      <c r="F48" s="589" t="str">
        <f>IF($B48&gt;0,PRODUCT($B48,'Datos '!H112),'Datos '!$S$8)</f>
        <v xml:space="preserve">   </v>
      </c>
      <c r="G48" s="589" t="str">
        <f>IF($B48&gt;0,PRODUCT($B48,'Datos '!I112),'Datos '!$S$8)</f>
        <v xml:space="preserve">   </v>
      </c>
      <c r="H48" s="590" t="str">
        <f>IF($B48&gt;0,PRODUCT($B48,'Datos '!J112),'Datos '!$S$8)</f>
        <v xml:space="preserve">   </v>
      </c>
    </row>
    <row r="49" spans="1:8" ht="13" hidden="1" customHeight="1" x14ac:dyDescent="0.15">
      <c r="A49" s="361" t="e">
        <f>'Datos '!#REF!</f>
        <v>#REF!</v>
      </c>
      <c r="B49" s="585"/>
      <c r="C49" s="591" t="str">
        <f>IF($B49&gt;0,PRODUCT($B49,'Datos '!#REF!),'Datos '!$S$8)</f>
        <v xml:space="preserve">   </v>
      </c>
      <c r="D49" s="370" t="str">
        <f>IF($B49&gt;0,PRODUCT($B49,'Datos '!#REF!),'Datos '!$S$8)</f>
        <v xml:space="preserve">   </v>
      </c>
      <c r="E49" s="589" t="str">
        <f>IF($B49&gt;0,PRODUCT($B49,'Datos '!#REF!),'Datos '!$S$8)</f>
        <v xml:space="preserve">   </v>
      </c>
      <c r="F49" s="589" t="str">
        <f>IF($B49&gt;0,PRODUCT($B49,'Datos '!#REF!),'Datos '!$S$8)</f>
        <v xml:space="preserve">   </v>
      </c>
      <c r="G49" s="589" t="str">
        <f>IF($B49&gt;0,PRODUCT($B49,'Datos '!#REF!),'Datos '!$S$8)</f>
        <v xml:space="preserve">   </v>
      </c>
      <c r="H49" s="590" t="str">
        <f>IF($B49&gt;0,PRODUCT($B49,'Datos '!#REF!),'Datos '!$S$8)</f>
        <v xml:space="preserve">   </v>
      </c>
    </row>
    <row r="50" spans="1:8" ht="13" customHeight="1" x14ac:dyDescent="0.15">
      <c r="A50" s="361" t="str">
        <f>'Datos '!C113</f>
        <v>Botón - Yo Amo Herbalife</v>
      </c>
      <c r="B50" s="585"/>
      <c r="C50" s="591" t="str">
        <f>IF($B50&gt;0,PRODUCT($B50,'Datos '!E113),'Datos '!$S$8)</f>
        <v xml:space="preserve">   </v>
      </c>
      <c r="D50" s="370" t="str">
        <f>IF($B50&gt;0,PRODUCT($B50,'Datos '!F113),'Datos '!$S$8)</f>
        <v xml:space="preserve">   </v>
      </c>
      <c r="E50" s="589" t="str">
        <f>IF($B50&gt;0,PRODUCT($B50,'Datos '!G113),'Datos '!$S$8)</f>
        <v xml:space="preserve">   </v>
      </c>
      <c r="F50" s="589" t="str">
        <f>IF($B50&gt;0,PRODUCT($B50,'Datos '!H113),'Datos '!$S$8)</f>
        <v xml:space="preserve">   </v>
      </c>
      <c r="G50" s="589" t="str">
        <f>IF($B50&gt;0,PRODUCT($B50,'Datos '!I113),'Datos '!$S$8)</f>
        <v xml:space="preserve">   </v>
      </c>
      <c r="H50" s="590" t="str">
        <f>IF($B50&gt;0,PRODUCT($B50,'Datos '!J113),'Datos '!$S$8)</f>
        <v xml:space="preserve">   </v>
      </c>
    </row>
    <row r="51" spans="1:8" ht="13" hidden="1" customHeight="1" x14ac:dyDescent="0.15">
      <c r="A51" s="361" t="e">
        <f>'Datos '!#REF!</f>
        <v>#REF!</v>
      </c>
      <c r="B51" s="585"/>
      <c r="C51" s="591" t="str">
        <f>IF($B51&gt;0,PRODUCT($B51,'Datos '!#REF!),'Datos '!$S$8)</f>
        <v xml:space="preserve">   </v>
      </c>
      <c r="D51" s="370" t="str">
        <f>IF($B51&gt;0,PRODUCT($B51,'Datos '!#REF!),'Datos '!$S$8)</f>
        <v xml:space="preserve">   </v>
      </c>
      <c r="E51" s="589" t="str">
        <f>IF($B51&gt;0,PRODUCT($B51,'Datos '!#REF!),'Datos '!$S$8)</f>
        <v xml:space="preserve">   </v>
      </c>
      <c r="F51" s="589" t="str">
        <f>IF($B51&gt;0,PRODUCT($B51,'Datos '!#REF!),'Datos '!$S$8)</f>
        <v xml:space="preserve">   </v>
      </c>
      <c r="G51" s="589" t="str">
        <f>IF($B51&gt;0,PRODUCT($B51,'Datos '!#REF!),'Datos '!$S$8)</f>
        <v xml:space="preserve">   </v>
      </c>
      <c r="H51" s="590" t="str">
        <f>IF($B51&gt;0,PRODUCT($B51,'Datos '!#REF!),'Datos '!$S$8)</f>
        <v xml:space="preserve">   </v>
      </c>
    </row>
    <row r="52" spans="1:8" ht="13" hidden="1" customHeight="1" x14ac:dyDescent="0.15">
      <c r="A52" s="361" t="e">
        <f>'Datos '!#REF!</f>
        <v>#REF!</v>
      </c>
      <c r="B52" s="585"/>
      <c r="C52" s="591" t="str">
        <f>IF($B52&gt;0,PRODUCT($B52,'Datos '!#REF!),'Datos '!$S$8)</f>
        <v xml:space="preserve">   </v>
      </c>
      <c r="D52" s="370" t="str">
        <f>IF($B52&gt;0,PRODUCT($B52,'Datos '!#REF!),'Datos '!$S$8)</f>
        <v xml:space="preserve">   </v>
      </c>
      <c r="E52" s="589" t="str">
        <f>IF($B52&gt;0,PRODUCT($B52,'Datos '!#REF!),'Datos '!$S$8)</f>
        <v xml:space="preserve">   </v>
      </c>
      <c r="F52" s="589" t="str">
        <f>IF($B52&gt;0,PRODUCT($B52,'Datos '!#REF!),'Datos '!$S$8)</f>
        <v xml:space="preserve">   </v>
      </c>
      <c r="G52" s="589" t="str">
        <f>IF($B52&gt;0,PRODUCT($B52,'Datos '!#REF!),'Datos '!$S$8)</f>
        <v xml:space="preserve">   </v>
      </c>
      <c r="H52" s="590" t="str">
        <f>IF($B52&gt;0,PRODUCT($B52,'Datos '!#REF!),'Datos '!$S$8)</f>
        <v xml:space="preserve">   </v>
      </c>
    </row>
    <row r="53" spans="1:8" ht="13" customHeight="1" x14ac:dyDescent="0.15">
      <c r="A53" s="361" t="str">
        <f>'Datos '!C114</f>
        <v>Tabletero Pequeño Verde</v>
      </c>
      <c r="B53" s="585"/>
      <c r="C53" s="591" t="str">
        <f>IF($B53&gt;0,PRODUCT($B53,'Datos '!E114),'Datos '!$S$8)</f>
        <v xml:space="preserve">   </v>
      </c>
      <c r="D53" s="370" t="str">
        <f>IF($B53&gt;0,PRODUCT($B53,'Datos '!F114),'Datos '!$S$8)</f>
        <v xml:space="preserve">   </v>
      </c>
      <c r="E53" s="591" t="str">
        <f>IF($B53&gt;0,PRODUCT($B53,'Datos '!G114),'Datos '!$S$8)</f>
        <v xml:space="preserve">   </v>
      </c>
      <c r="F53" s="591" t="str">
        <f>IF($B53&gt;0,PRODUCT($B53,'Datos '!H114),'Datos '!$S$8)</f>
        <v xml:space="preserve">   </v>
      </c>
      <c r="G53" s="591" t="str">
        <f>IF($B53&gt;0,PRODUCT($B53,'Datos '!I114),'Datos '!$S$8)</f>
        <v xml:space="preserve">   </v>
      </c>
      <c r="H53" s="592" t="str">
        <f>IF($B53&gt;0,PRODUCT($B53,'Datos '!J114),'Datos '!$S$8)</f>
        <v xml:space="preserve">   </v>
      </c>
    </row>
    <row r="54" spans="1:8" ht="13" hidden="1" customHeight="1" x14ac:dyDescent="0.15">
      <c r="A54" s="361" t="e">
        <f>'Datos '!#REF!</f>
        <v>#REF!</v>
      </c>
      <c r="B54" s="585"/>
      <c r="C54" s="591" t="str">
        <f>IF($B54&gt;0,PRODUCT($B54,'Datos '!#REF!),'Datos '!$S$8)</f>
        <v xml:space="preserve">   </v>
      </c>
      <c r="D54" s="370" t="str">
        <f>IF($B54&gt;0,PRODUCT($B54,'Datos '!#REF!),'Datos '!$S$8)</f>
        <v xml:space="preserve">   </v>
      </c>
      <c r="E54" s="591" t="str">
        <f>IF($B54&gt;0,PRODUCT($B54,'Datos '!#REF!),'Datos '!$S$8)</f>
        <v xml:space="preserve">   </v>
      </c>
      <c r="F54" s="591" t="str">
        <f>IF($B54&gt;0,PRODUCT($B54,'Datos '!#REF!),'Datos '!$S$8)</f>
        <v xml:space="preserve">   </v>
      </c>
      <c r="G54" s="591" t="str">
        <f>IF($B54&gt;0,PRODUCT($B54,'Datos '!#REF!),'Datos '!$S$8)</f>
        <v xml:space="preserve">   </v>
      </c>
      <c r="H54" s="592" t="str">
        <f>IF($B54&gt;0,PRODUCT($B54,'Datos '!#REF!),'Datos '!$S$8)</f>
        <v xml:space="preserve">   </v>
      </c>
    </row>
    <row r="55" spans="1:8" ht="13" customHeight="1" x14ac:dyDescent="0.15">
      <c r="A55" s="361" t="str">
        <f>'Datos '!C115</f>
        <v>Batidora Manual (Shaker) x 1 unidad</v>
      </c>
      <c r="B55" s="585"/>
      <c r="C55" s="591" t="str">
        <f>IF($B55&gt;0,PRODUCT($B55,'Datos '!E115),'Datos '!$S$8)</f>
        <v xml:space="preserve">   </v>
      </c>
      <c r="D55" s="370" t="str">
        <f>IF($B55&gt;0,PRODUCT($B55,'Datos '!F115),'Datos '!$S$8)</f>
        <v xml:space="preserve">   </v>
      </c>
      <c r="E55" s="591" t="str">
        <f>IF($B55&gt;0,PRODUCT($B55,'Datos '!G115),'Datos '!$S$8)</f>
        <v xml:space="preserve">   </v>
      </c>
      <c r="F55" s="591" t="str">
        <f>IF($B55&gt;0,PRODUCT($B55,'Datos '!H115),'Datos '!$S$8)</f>
        <v xml:space="preserve">   </v>
      </c>
      <c r="G55" s="591" t="str">
        <f>IF($B55&gt;0,PRODUCT($B55,'Datos '!I115),'Datos '!$S$8)</f>
        <v xml:space="preserve">   </v>
      </c>
      <c r="H55" s="592" t="str">
        <f>IF($B55&gt;0,PRODUCT($B55,'Datos '!J115),'Datos '!$S$8)</f>
        <v xml:space="preserve">   </v>
      </c>
    </row>
    <row r="56" spans="1:8" ht="13" customHeight="1" x14ac:dyDescent="0.15">
      <c r="A56" s="361" t="str">
        <f>'Datos '!C116</f>
        <v>Cuchara Medidora x 1 unidad</v>
      </c>
      <c r="B56" s="585"/>
      <c r="C56" s="591" t="str">
        <f>IF($B56&gt;0,PRODUCT($B56,'Datos '!E116),'Datos '!$S$8)</f>
        <v xml:space="preserve">   </v>
      </c>
      <c r="D56" s="718" t="str">
        <f>IF($B56&gt;0,PRODUCT($B56,'Datos '!F116),'Datos '!$S$8)</f>
        <v xml:space="preserve">   </v>
      </c>
      <c r="E56" s="591" t="str">
        <f>IF($B56&gt;0,PRODUCT($B56,'Datos '!G116),'Datos '!$S$8)</f>
        <v xml:space="preserve">   </v>
      </c>
      <c r="F56" s="591" t="str">
        <f>IF($B56&gt;0,PRODUCT($B56,'Datos '!H116),'Datos '!$S$8)</f>
        <v xml:space="preserve">   </v>
      </c>
      <c r="G56" s="591" t="str">
        <f>IF($B56&gt;0,PRODUCT($B56,'Datos '!I116),'Datos '!$S$8)</f>
        <v xml:space="preserve">   </v>
      </c>
      <c r="H56" s="592" t="str">
        <f>IF($B56&gt;0,PRODUCT($B56,'Datos '!J116),'Datos '!$S$8)</f>
        <v xml:space="preserve">   </v>
      </c>
    </row>
    <row r="57" spans="1:8" ht="13" hidden="1" customHeight="1" x14ac:dyDescent="0.15">
      <c r="A57" s="365">
        <f>'Datos '!C117</f>
        <v>0</v>
      </c>
      <c r="B57" s="585"/>
      <c r="C57" s="593" t="str">
        <f>IF($B57&gt;0,PRODUCT($B57,'Datos '!E117),'Datos '!$S$8)</f>
        <v xml:space="preserve">   </v>
      </c>
      <c r="D57" s="717"/>
      <c r="E57" s="593" t="str">
        <f>IF($B57&gt;0,PRODUCT($B57,'Datos '!G117),'Datos '!$S$8)</f>
        <v xml:space="preserve">   </v>
      </c>
      <c r="F57" s="593" t="str">
        <f>IF($B57&gt;0,PRODUCT($B57,'Datos '!H117),'Datos '!$S$8)</f>
        <v xml:space="preserve">   </v>
      </c>
      <c r="G57" s="593" t="str">
        <f>IF($B57&gt;0,PRODUCT($B57,'Datos '!I117),'Datos '!$S$8)</f>
        <v xml:space="preserve">   </v>
      </c>
      <c r="H57" s="594" t="str">
        <f>IF($B57&gt;0,PRODUCT($B57,'Datos '!J117),'Datos '!$S$8)</f>
        <v xml:space="preserve">   </v>
      </c>
    </row>
    <row r="58" spans="1:8" ht="13" hidden="1" customHeight="1" x14ac:dyDescent="0.15">
      <c r="A58" s="365">
        <f>'Datos '!C118</f>
        <v>0</v>
      </c>
      <c r="B58" s="585"/>
      <c r="C58" s="593" t="str">
        <f>IF($B58&gt;0,PRODUCT($B58,'Datos '!E118),'Datos '!$S$8)</f>
        <v xml:space="preserve">   </v>
      </c>
      <c r="D58" s="593"/>
      <c r="E58" s="593" t="str">
        <f>IF($B58&gt;0,PRODUCT($B58,'Datos '!G118),'Datos '!$S$8)</f>
        <v xml:space="preserve">   </v>
      </c>
      <c r="F58" s="593" t="str">
        <f>IF($B58&gt;0,PRODUCT($B58,'Datos '!H118),'Datos '!$S$8)</f>
        <v xml:space="preserve">   </v>
      </c>
      <c r="G58" s="593" t="str">
        <f>IF($B58&gt;0,PRODUCT($B58,'Datos '!I118),'Datos '!$S$8)</f>
        <v xml:space="preserve">   </v>
      </c>
      <c r="H58" s="594" t="str">
        <f>IF($B58&gt;0,PRODUCT($B58,'Datos '!J118),'Datos '!$S$8)</f>
        <v xml:space="preserve">   </v>
      </c>
    </row>
    <row r="59" spans="1:8" ht="13" hidden="1" customHeight="1" x14ac:dyDescent="0.15">
      <c r="A59" s="365">
        <f>'Datos '!C119</f>
        <v>0</v>
      </c>
      <c r="B59" s="585"/>
      <c r="C59" s="593" t="str">
        <f>IF($B59&gt;0,PRODUCT($B59,'Datos '!E119),'Datos '!$S$8)</f>
        <v xml:space="preserve">   </v>
      </c>
      <c r="D59" s="593"/>
      <c r="E59" s="593" t="str">
        <f>IF($B59&gt;0,PRODUCT($B59,'Datos '!G119),'Datos '!$S$8)</f>
        <v xml:space="preserve">   </v>
      </c>
      <c r="F59" s="593" t="str">
        <f>IF($B59&gt;0,PRODUCT($B59,'Datos '!H119),'Datos '!$S$8)</f>
        <v xml:space="preserve">   </v>
      </c>
      <c r="G59" s="593" t="str">
        <f>IF($B59&gt;0,PRODUCT($B59,'Datos '!I119),'Datos '!$S$8)</f>
        <v xml:space="preserve">   </v>
      </c>
      <c r="H59" s="594" t="str">
        <f>IF($B59&gt;0,PRODUCT($B59,'Datos '!J119),'Datos '!$S$8)</f>
        <v xml:space="preserve">   </v>
      </c>
    </row>
    <row r="60" spans="1:8" ht="13" hidden="1" customHeight="1" x14ac:dyDescent="0.15">
      <c r="A60" s="365">
        <f>'Datos '!C120</f>
        <v>0</v>
      </c>
      <c r="B60" s="585"/>
      <c r="C60" s="593" t="str">
        <f>IF($B60&gt;0,PRODUCT($B60,'Datos '!E120),'Datos '!$S$8)</f>
        <v xml:space="preserve">   </v>
      </c>
      <c r="D60" s="593"/>
      <c r="E60" s="593" t="str">
        <f>IF($B60&gt;0,PRODUCT($B60,'Datos '!G120),'Datos '!$S$8)</f>
        <v xml:space="preserve">   </v>
      </c>
      <c r="F60" s="593" t="str">
        <f>IF($B60&gt;0,PRODUCT($B60,'Datos '!H120),'Datos '!$S$8)</f>
        <v xml:space="preserve">   </v>
      </c>
      <c r="G60" s="593" t="str">
        <f>IF($B60&gt;0,PRODUCT($B60,'Datos '!I120),'Datos '!$S$8)</f>
        <v xml:space="preserve">   </v>
      </c>
      <c r="H60" s="594" t="str">
        <f>IF($B60&gt;0,PRODUCT($B60,'Datos '!J120),'Datos '!$S$8)</f>
        <v xml:space="preserve">   </v>
      </c>
    </row>
    <row r="61" spans="1:8" ht="13" hidden="1" customHeight="1" x14ac:dyDescent="0.15">
      <c r="A61" s="365">
        <f>'Datos '!C121</f>
        <v>0</v>
      </c>
      <c r="B61" s="585"/>
      <c r="C61" s="593" t="str">
        <f>IF($B61&gt;0,PRODUCT($B61,'Datos '!E121),'Datos '!$S$8)</f>
        <v xml:space="preserve">   </v>
      </c>
      <c r="D61" s="593"/>
      <c r="E61" s="593" t="str">
        <f>IF($B61&gt;0,PRODUCT($B61,'Datos '!G121),'Datos '!$S$8)</f>
        <v xml:space="preserve">   </v>
      </c>
      <c r="F61" s="593" t="str">
        <f>IF($B61&gt;0,PRODUCT($B61,'Datos '!H121),'Datos '!$S$8)</f>
        <v xml:space="preserve">   </v>
      </c>
      <c r="G61" s="593" t="str">
        <f>IF($B61&gt;0,PRODUCT($B61,'Datos '!I121),'Datos '!$S$8)</f>
        <v xml:space="preserve">   </v>
      </c>
      <c r="H61" s="594" t="str">
        <f>IF($B61&gt;0,PRODUCT($B61,'Datos '!J121),'Datos '!$S$8)</f>
        <v xml:space="preserve">   </v>
      </c>
    </row>
    <row r="62" spans="1:8" ht="13" hidden="1" customHeight="1" x14ac:dyDescent="0.15">
      <c r="A62" s="365">
        <f>'Datos '!C122</f>
        <v>0</v>
      </c>
      <c r="B62" s="585"/>
      <c r="C62" s="593" t="str">
        <f>IF($B62&gt;0,PRODUCT($B62,'Datos '!E122),'Datos '!$S$8)</f>
        <v xml:space="preserve">   </v>
      </c>
      <c r="D62" s="593"/>
      <c r="E62" s="593" t="str">
        <f>IF($B62&gt;0,PRODUCT($B62,'Datos '!G122),'Datos '!$S$8)</f>
        <v xml:space="preserve">   </v>
      </c>
      <c r="F62" s="593" t="str">
        <f>IF($B62&gt;0,PRODUCT($B62,'Datos '!H122),'Datos '!$S$8)</f>
        <v xml:space="preserve">   </v>
      </c>
      <c r="G62" s="593" t="str">
        <f>IF($B62&gt;0,PRODUCT($B62,'Datos '!I122),'Datos '!$S$8)</f>
        <v xml:space="preserve">   </v>
      </c>
      <c r="H62" s="594" t="str">
        <f>IF($B62&gt;0,PRODUCT($B62,'Datos '!J122),'Datos '!$S$8)</f>
        <v xml:space="preserve">   </v>
      </c>
    </row>
    <row r="63" spans="1:8" ht="13" hidden="1" customHeight="1" x14ac:dyDescent="0.15">
      <c r="A63" s="365">
        <f>'Datos '!C123</f>
        <v>0</v>
      </c>
      <c r="B63" s="585"/>
      <c r="C63" s="593" t="str">
        <f>IF($B63&gt;0,PRODUCT($B63,'Datos '!E123),'Datos '!$S$8)</f>
        <v xml:space="preserve">   </v>
      </c>
      <c r="D63" s="593"/>
      <c r="E63" s="593" t="str">
        <f>IF($B63&gt;0,PRODUCT($B63,'Datos '!G123),'Datos '!$S$8)</f>
        <v xml:space="preserve">   </v>
      </c>
      <c r="F63" s="593" t="str">
        <f>IF($B63&gt;0,PRODUCT($B63,'Datos '!H123),'Datos '!$S$8)</f>
        <v xml:space="preserve">   </v>
      </c>
      <c r="G63" s="593" t="str">
        <f>IF($B63&gt;0,PRODUCT($B63,'Datos '!I123),'Datos '!$S$8)</f>
        <v xml:space="preserve">   </v>
      </c>
      <c r="H63" s="594" t="str">
        <f>IF($B63&gt;0,PRODUCT($B63,'Datos '!J123),'Datos '!$S$8)</f>
        <v xml:space="preserve">   </v>
      </c>
    </row>
    <row r="64" spans="1:8" ht="13" hidden="1" x14ac:dyDescent="0.15">
      <c r="A64" s="365">
        <f>'Datos '!C124</f>
        <v>0</v>
      </c>
      <c r="B64" s="583"/>
      <c r="C64" s="595" t="str">
        <f>IF($B64&gt;0,PRODUCT($B64,'Datos '!E124),'Datos '!$S$8)</f>
        <v xml:space="preserve">   </v>
      </c>
      <c r="D64" s="595"/>
      <c r="E64" s="595" t="str">
        <f>IF($B64&gt;0,PRODUCT($B64,'Datos '!G124),'Datos '!$S$8)</f>
        <v xml:space="preserve">   </v>
      </c>
      <c r="F64" s="595" t="str">
        <f>IF($B64&gt;0,PRODUCT($B64,'Datos '!H124),'Datos '!$S$8)</f>
        <v xml:space="preserve">   </v>
      </c>
      <c r="G64" s="595" t="str">
        <f>IF($B64&gt;0,PRODUCT($B64,'Datos '!I124),'Datos '!$S$8)</f>
        <v xml:space="preserve">   </v>
      </c>
      <c r="H64" s="596" t="str">
        <f>IF($B64&gt;0,PRODUCT($B64,'Datos '!J124),'Datos '!$S$8)</f>
        <v xml:space="preserve">   </v>
      </c>
    </row>
    <row r="65" spans="1:8" ht="15" customHeight="1" x14ac:dyDescent="0.15">
      <c r="A65" s="309"/>
      <c r="B65" s="67"/>
      <c r="C65" s="68"/>
      <c r="D65" s="69"/>
      <c r="E65" s="308"/>
      <c r="F65" s="307"/>
      <c r="G65" s="307"/>
      <c r="H65" s="307"/>
    </row>
    <row r="66" spans="1:8" ht="14" x14ac:dyDescent="0.15">
      <c r="A66" s="310"/>
      <c r="B66" s="275"/>
      <c r="C66" s="276"/>
      <c r="D66" s="277"/>
      <c r="E66" s="305"/>
      <c r="F66" s="306"/>
      <c r="G66" s="306"/>
      <c r="H66" s="306"/>
    </row>
    <row r="67" spans="1:8" ht="16" customHeight="1" x14ac:dyDescent="0.2">
      <c r="A67" s="844" t="s">
        <v>41</v>
      </c>
      <c r="B67" s="845"/>
      <c r="C67" s="70">
        <f>SUM(C5:C64)</f>
        <v>0</v>
      </c>
      <c r="D67" s="71">
        <f>SUM(D5:D38)</f>
        <v>0</v>
      </c>
      <c r="E67" s="72">
        <f>SUM(E5:E64)</f>
        <v>0</v>
      </c>
      <c r="F67" s="73">
        <f>SUM(F5:F64)</f>
        <v>0</v>
      </c>
      <c r="G67" s="73">
        <f>SUM(G5:G64)</f>
        <v>0</v>
      </c>
      <c r="H67" s="73">
        <f>SUM(H5:H64)</f>
        <v>0</v>
      </c>
    </row>
    <row r="68" spans="1:8" ht="13" customHeight="1" x14ac:dyDescent="0.15">
      <c r="A68" s="74"/>
      <c r="B68" s="74"/>
      <c r="C68" s="74"/>
      <c r="D68" s="75"/>
      <c r="E68" s="76">
        <v>0.25</v>
      </c>
      <c r="F68" s="76">
        <v>0.35</v>
      </c>
      <c r="G68" s="76">
        <v>0.42</v>
      </c>
      <c r="H68" s="77">
        <v>0.5</v>
      </c>
    </row>
    <row r="69" spans="1:8" ht="17.75" customHeight="1" x14ac:dyDescent="0.2">
      <c r="A69" s="59"/>
      <c r="B69" s="59"/>
      <c r="C69" s="59"/>
      <c r="D69" s="78" t="s">
        <v>42</v>
      </c>
      <c r="E69" s="79">
        <f>$D$67-E67</f>
        <v>0</v>
      </c>
      <c r="F69" s="79">
        <f>$D$67-F67</f>
        <v>0</v>
      </c>
      <c r="G69" s="79">
        <f>$D$67-G67</f>
        <v>0</v>
      </c>
      <c r="H69" s="79">
        <f>$D$67-H67</f>
        <v>0</v>
      </c>
    </row>
    <row r="80" spans="1:8" s="1" customFormat="1" ht="13.5" customHeight="1" x14ac:dyDescent="0.15"/>
  </sheetData>
  <sheetProtection algorithmName="SHA-512" hashValue="IRibLpEMAoJAOPlIWe+VVRxMx7o8Vw8it8+T+YRic5ZCgwnKpl0IFRBNRwpVVrnHGTy9jEciJWgHSKhKrKVcOg==" saltValue="jj9/9PL7/Mqgbe+0qPAhSQ==" spinCount="100000" sheet="1" formatColumns="0" formatRows="0" sort="0" autoFilter="0"/>
  <dataConsolidate/>
  <mergeCells count="4">
    <mergeCell ref="B1:C1"/>
    <mergeCell ref="B2:C2"/>
    <mergeCell ref="B3:C3"/>
    <mergeCell ref="A67:B67"/>
  </mergeCells>
  <dataValidations count="1">
    <dataValidation type="whole" allowBlank="1" showErrorMessage="1" error="Ingrese Valores entre 0 y 99" sqref="B29:B64 B5:B26" xr:uid="{1C240D5D-19B8-5D47-B22C-241EC2BCD3A5}">
      <formula1>0</formula1>
      <formula2>99</formula2>
    </dataValidation>
  </dataValidations>
  <pageMargins left="1" right="1" top="1" bottom="1" header="0.25" footer="0.25"/>
  <pageSetup orientation="portrait"/>
  <headerFooter alignWithMargins="0">
    <oddFooter>&amp;C&amp;"Helvetica,Regular"&amp;12&amp;K000000&amp;P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FA41B-56E7-AC47-AF0B-F5F887253819}">
  <sheetPr>
    <pageSetUpPr fitToPage="1"/>
  </sheetPr>
  <dimension ref="A1:G84"/>
  <sheetViews>
    <sheetView showGridLines="0" zoomScale="85" workbookViewId="0">
      <pane xSplit="2" ySplit="4" topLeftCell="C5" activePane="bottomRight" state="frozen"/>
      <selection pane="topRight"/>
      <selection pane="bottomLeft"/>
      <selection pane="bottomRight" activeCell="E76" sqref="E76"/>
    </sheetView>
  </sheetViews>
  <sheetFormatPr baseColWidth="10" defaultColWidth="16.33203125" defaultRowHeight="13.5" customHeight="1" x14ac:dyDescent="0.15"/>
  <cols>
    <col min="1" max="1" width="42.1640625" style="1" bestFit="1" customWidth="1"/>
    <col min="2" max="2" width="12" style="1" customWidth="1"/>
    <col min="3" max="7" width="16.33203125" style="1" customWidth="1"/>
  </cols>
  <sheetData>
    <row r="1" spans="1:7" ht="14" customHeight="1" x14ac:dyDescent="0.15">
      <c r="A1" s="311" t="s">
        <v>32</v>
      </c>
      <c r="B1" s="842" t="s">
        <v>324</v>
      </c>
      <c r="C1" s="843"/>
      <c r="D1" s="58"/>
      <c r="E1" s="59"/>
      <c r="F1" s="59"/>
      <c r="G1" s="59"/>
    </row>
    <row r="2" spans="1:7" ht="14" customHeight="1" x14ac:dyDescent="0.15">
      <c r="A2" s="311" t="s">
        <v>33</v>
      </c>
      <c r="B2" s="842" t="str">
        <f>'Listado de Precios Interactivo'!$C$2</f>
        <v>Envío a Domicilio</v>
      </c>
      <c r="C2" s="843"/>
      <c r="D2" s="58"/>
      <c r="E2" s="59"/>
      <c r="F2" s="59"/>
      <c r="G2" s="59"/>
    </row>
    <row r="3" spans="1:7" ht="14" customHeight="1" x14ac:dyDescent="0.15">
      <c r="A3" s="312"/>
      <c r="B3" s="840"/>
      <c r="C3" s="841"/>
      <c r="D3" s="60"/>
      <c r="E3" s="60"/>
      <c r="F3" s="60"/>
      <c r="G3" s="60"/>
    </row>
    <row r="4" spans="1:7" ht="13.25" customHeight="1" x14ac:dyDescent="0.15">
      <c r="A4" s="61" t="s">
        <v>34</v>
      </c>
      <c r="B4" s="371" t="s">
        <v>35</v>
      </c>
      <c r="C4" s="61" t="s">
        <v>36</v>
      </c>
      <c r="D4" s="61" t="s">
        <v>37</v>
      </c>
      <c r="E4" s="741" t="s">
        <v>325</v>
      </c>
      <c r="F4" s="741" t="s">
        <v>326</v>
      </c>
      <c r="G4" s="741" t="s">
        <v>327</v>
      </c>
    </row>
    <row r="5" spans="1:7" ht="13.25" customHeight="1" x14ac:dyDescent="0.15">
      <c r="A5" s="361" t="str">
        <f>'Datos '!C70</f>
        <v>Batido Nutricional</v>
      </c>
      <c r="B5" s="629"/>
      <c r="C5" s="362" t="str">
        <f>IF($B5&gt;0,PRODUCT($B5,'Datos '!E70),'Datos '!$S$8)</f>
        <v xml:space="preserve">   </v>
      </c>
      <c r="D5" s="721" t="str">
        <f>IF($B5&gt;0,PRODUCT($B5,'Datos '!F70),'Datos '!$S$8)</f>
        <v xml:space="preserve">   </v>
      </c>
      <c r="E5" s="721" t="str">
        <f>IF($B5&gt;0,PRODUCT($B5,'Datos '!L70),'Datos '!$S$8)</f>
        <v xml:space="preserve">   </v>
      </c>
      <c r="F5" s="721" t="str">
        <f>IF($B5&gt;0,PRODUCT($B5,'Datos '!M70),'Datos '!$S$8)</f>
        <v xml:space="preserve">   </v>
      </c>
      <c r="G5" s="721" t="str">
        <f>IF($B5&gt;0,PRODUCT($B5,'Datos '!N70),'Datos '!$S$8)</f>
        <v xml:space="preserve">   </v>
      </c>
    </row>
    <row r="6" spans="1:7" ht="13.25" customHeight="1" x14ac:dyDescent="0.15">
      <c r="A6" s="361" t="str">
        <f>'Datos '!C71</f>
        <v>Fórmula 1 Nutri Soup - Pollo y vegetales</v>
      </c>
      <c r="B6" s="629"/>
      <c r="C6" s="362" t="str">
        <f>IF($B6&gt;0,PRODUCT($B6,'Datos '!E71),'Datos '!$S$8)</f>
        <v xml:space="preserve">   </v>
      </c>
      <c r="D6" s="721" t="str">
        <f>IF($B6&gt;0,PRODUCT($B6,'Datos '!F71),'Datos '!$S$8)</f>
        <v xml:space="preserve">   </v>
      </c>
      <c r="E6" s="721" t="str">
        <f>IF($B6&gt;0,PRODUCT($B6,'Datos '!L71),'Datos '!$S$8)</f>
        <v xml:space="preserve">   </v>
      </c>
      <c r="F6" s="721" t="str">
        <f>IF($B6&gt;0,PRODUCT($B6,'Datos '!M71),'Datos '!$S$8)</f>
        <v xml:space="preserve">   </v>
      </c>
      <c r="G6" s="721" t="str">
        <f>IF($B6&gt;0,PRODUCT($B6,'Datos '!N71),'Datos '!$S$8)</f>
        <v xml:space="preserve">   </v>
      </c>
    </row>
    <row r="7" spans="1:7" ht="13" customHeight="1" x14ac:dyDescent="0.15">
      <c r="A7" s="361" t="str">
        <f>'Datos '!C72</f>
        <v>Complejo Multivitamínico</v>
      </c>
      <c r="B7" s="373"/>
      <c r="C7" s="362" t="str">
        <f>IF($B7&gt;0,PRODUCT($B7,'Datos '!E72),'Datos '!$S$8)</f>
        <v xml:space="preserve">   </v>
      </c>
      <c r="D7" s="721" t="str">
        <f>IF($B7&gt;0,PRODUCT($B7,'Datos '!F72),'Datos '!$S$8)</f>
        <v xml:space="preserve">   </v>
      </c>
      <c r="E7" s="721" t="str">
        <f>IF($B7&gt;0,PRODUCT($B7,'Datos '!L72),'Datos '!$S$8)</f>
        <v xml:space="preserve">   </v>
      </c>
      <c r="F7" s="721" t="str">
        <f>IF($B7&gt;0,PRODUCT($B7,'Datos '!M72),'Datos '!$S$8)</f>
        <v xml:space="preserve">   </v>
      </c>
      <c r="G7" s="721" t="str">
        <f>IF($B7&gt;0,PRODUCT($B7,'Datos '!N72),'Datos '!$S$8)</f>
        <v xml:space="preserve">   </v>
      </c>
    </row>
    <row r="8" spans="1:7" ht="13" customHeight="1" x14ac:dyDescent="0.15">
      <c r="A8" s="361" t="str">
        <f>'Datos '!C73</f>
        <v>Proteína en Polvo (480gr)</v>
      </c>
      <c r="B8" s="373"/>
      <c r="C8" s="362" t="str">
        <f>IF($B8&gt;0,PRODUCT($B8,'Datos '!E73),'Datos '!$S$8)</f>
        <v xml:space="preserve">   </v>
      </c>
      <c r="D8" s="721" t="str">
        <f>IF($B8&gt;0,PRODUCT($B8,'Datos '!F73),'Datos '!$S$8)</f>
        <v xml:space="preserve">   </v>
      </c>
      <c r="E8" s="721" t="str">
        <f>IF($B8&gt;0,PRODUCT($B8,'Datos '!L73),'Datos '!$S$8)</f>
        <v xml:space="preserve">   </v>
      </c>
      <c r="F8" s="721" t="str">
        <f>IF($B8&gt;0,PRODUCT($B8,'Datos '!M73),'Datos '!$S$8)</f>
        <v xml:space="preserve">   </v>
      </c>
      <c r="G8" s="721" t="str">
        <f>IF($B8&gt;0,PRODUCT($B8,'Datos '!N73),'Datos '!$S$8)</f>
        <v xml:space="preserve">   </v>
      </c>
    </row>
    <row r="9" spans="1:7" ht="13" customHeight="1" x14ac:dyDescent="0.15">
      <c r="A9" s="361" t="str">
        <f>'Datos '!C74</f>
        <v xml:space="preserve">PDM Protein Drink Mix - Vainilla </v>
      </c>
      <c r="B9" s="373"/>
      <c r="C9" s="362" t="str">
        <f>IF($B9&gt;0,PRODUCT($B9,'Datos '!E74),'Datos '!$S$8)</f>
        <v xml:space="preserve">   </v>
      </c>
      <c r="D9" s="721" t="str">
        <f>IF($B9&gt;0,PRODUCT($B9,'Datos '!F74),'Datos '!$S$8)</f>
        <v xml:space="preserve">   </v>
      </c>
      <c r="E9" s="721" t="str">
        <f>IF($B9&gt;0,PRODUCT($B9,'Datos '!L74),'Datos '!$S$8)</f>
        <v xml:space="preserve">   </v>
      </c>
      <c r="F9" s="721" t="str">
        <f>IF($B9&gt;0,PRODUCT($B9,'Datos '!M74),'Datos '!$S$8)</f>
        <v xml:space="preserve">   </v>
      </c>
      <c r="G9" s="721" t="str">
        <f>IF($B9&gt;0,PRODUCT($B9,'Datos '!N74),'Datos '!$S$8)</f>
        <v xml:space="preserve">   </v>
      </c>
    </row>
    <row r="10" spans="1:7" ht="13" customHeight="1" x14ac:dyDescent="0.15">
      <c r="A10" s="361" t="str">
        <f>'Datos '!C75</f>
        <v>Bebida de Colágeno - Collagen Bauty Drink</v>
      </c>
      <c r="B10" s="373"/>
      <c r="C10" s="362" t="str">
        <f>IF($B10&gt;0,PRODUCT($B10,'Datos '!E75),'Datos '!$S$8)</f>
        <v xml:space="preserve">   </v>
      </c>
      <c r="D10" s="721" t="str">
        <f>IF($B10&gt;0,PRODUCT($B10,'Datos '!F75),'Datos '!$S$8)</f>
        <v xml:space="preserve">   </v>
      </c>
      <c r="E10" s="721" t="str">
        <f>IF($B10&gt;0,PRODUCT($B10,'Datos '!L75),'Datos '!$S$8)</f>
        <v xml:space="preserve">   </v>
      </c>
      <c r="F10" s="721" t="str">
        <f>IF($B10&gt;0,PRODUCT($B10,'Datos '!M75),'Datos '!$S$8)</f>
        <v xml:space="preserve">   </v>
      </c>
      <c r="G10" s="721" t="str">
        <f>IF($B10&gt;0,PRODUCT($B10,'Datos '!N75),'Datos '!$S$8)</f>
        <v xml:space="preserve">   </v>
      </c>
    </row>
    <row r="11" spans="1:7" ht="13" customHeight="1" x14ac:dyDescent="0.15">
      <c r="A11" s="361" t="s">
        <v>320</v>
      </c>
      <c r="B11" s="373"/>
      <c r="C11" s="362" t="str">
        <f>IF($B11&gt;0,PRODUCT($B11,'Datos '!E76),'Datos '!$S$8)</f>
        <v xml:space="preserve">   </v>
      </c>
      <c r="D11" s="721" t="str">
        <f>IF($B11&gt;0,PRODUCT($B11,'Datos '!F76),'Datos '!$S$8)</f>
        <v xml:space="preserve">   </v>
      </c>
      <c r="E11" s="721" t="str">
        <f>IF($B11&gt;0,PRODUCT($B11,'Datos '!L76),'Datos '!$S$8)</f>
        <v xml:space="preserve">   </v>
      </c>
      <c r="F11" s="721" t="str">
        <f>IF($B11&gt;0,PRODUCT($B11,'Datos '!M76),'Datos '!$S$8)</f>
        <v xml:space="preserve">   </v>
      </c>
      <c r="G11" s="721" t="str">
        <f>IF($B11&gt;0,PRODUCT($B11,'Datos '!N76),'Datos '!$S$8)</f>
        <v xml:space="preserve">   </v>
      </c>
    </row>
    <row r="12" spans="1:7" ht="13" customHeight="1" x14ac:dyDescent="0.15">
      <c r="A12" s="361" t="str">
        <f>'Datos '!C77</f>
        <v>Beverage Mix</v>
      </c>
      <c r="B12" s="373"/>
      <c r="C12" s="362" t="str">
        <f>IF($B12&gt;0,PRODUCT($B12,'Datos '!E77),'Datos '!$S$8)</f>
        <v xml:space="preserve">   </v>
      </c>
      <c r="D12" s="721" t="str">
        <f>IF($B12&gt;0,PRODUCT($B12,'Datos '!F77),'Datos '!$S$8)</f>
        <v xml:space="preserve">   </v>
      </c>
      <c r="E12" s="721" t="str">
        <f>IF($B12&gt;0,PRODUCT($B12,'Datos '!L77),'Datos '!$S$8)</f>
        <v xml:space="preserve">   </v>
      </c>
      <c r="F12" s="721" t="str">
        <f>IF($B12&gt;0,PRODUCT($B12,'Datos '!M77),'Datos '!$S$8)</f>
        <v xml:space="preserve">   </v>
      </c>
      <c r="G12" s="721" t="str">
        <f>IF($B12&gt;0,PRODUCT($B12,'Datos '!N77),'Datos '!$S$8)</f>
        <v xml:space="preserve">   </v>
      </c>
    </row>
    <row r="13" spans="1:7" ht="13" customHeight="1" x14ac:dyDescent="0.15">
      <c r="A13" s="361" t="str">
        <f>'Datos '!C78</f>
        <v>Liftoff - Granada y Frutilla (30 Sticks)</v>
      </c>
      <c r="B13" s="373"/>
      <c r="C13" s="362" t="str">
        <f>IF($B13&gt;0,PRODUCT($B13,'Datos '!E78),'Datos '!$S$8)</f>
        <v xml:space="preserve">   </v>
      </c>
      <c r="D13" s="721" t="str">
        <f>IF($B13&gt;0,PRODUCT($B13,'Datos '!F78),'Datos '!$S$8)</f>
        <v xml:space="preserve">   </v>
      </c>
      <c r="E13" s="721" t="str">
        <f>IF($B13&gt;0,PRODUCT($B13,'Datos '!L78),'Datos '!$S$8)</f>
        <v xml:space="preserve">   </v>
      </c>
      <c r="F13" s="721" t="str">
        <f>IF($B13&gt;0,PRODUCT($B13,'Datos '!M78),'Datos '!$S$8)</f>
        <v xml:space="preserve">   </v>
      </c>
      <c r="G13" s="721" t="str">
        <f>IF($B13&gt;0,PRODUCT($B13,'Datos '!N78),'Datos '!$S$8)</f>
        <v xml:space="preserve">   </v>
      </c>
    </row>
    <row r="14" spans="1:7" ht="13" customHeight="1" x14ac:dyDescent="0.15">
      <c r="A14" s="361" t="str">
        <f>'Datos '!C79</f>
        <v>Crocante de Proteina - Sabor Chocolate - 150g</v>
      </c>
      <c r="B14" s="373"/>
      <c r="C14" s="362" t="str">
        <f>IF($B14&gt;0,PRODUCT($B14,'Datos '!E79),'Datos '!$S$8)</f>
        <v xml:space="preserve">   </v>
      </c>
      <c r="D14" s="721" t="str">
        <f>IF($B14&gt;0,PRODUCT($B14,'Datos '!F79),'Datos '!$S$8)</f>
        <v xml:space="preserve">   </v>
      </c>
      <c r="E14" s="721" t="str">
        <f>IF($B14&gt;0,PRODUCT($B14,'Datos '!L79),'Datos '!$S$8)</f>
        <v xml:space="preserve">   </v>
      </c>
      <c r="F14" s="721" t="str">
        <f>IF($B14&gt;0,PRODUCT($B14,'Datos '!M79),'Datos '!$S$8)</f>
        <v xml:space="preserve">   </v>
      </c>
      <c r="G14" s="721" t="str">
        <f>IF($B14&gt;0,PRODUCT($B14,'Datos '!N79),'Datos '!$S$8)</f>
        <v xml:space="preserve">   </v>
      </c>
    </row>
    <row r="15" spans="1:7" ht="13" customHeight="1" x14ac:dyDescent="0.15">
      <c r="A15" s="361" t="str">
        <f>'Datos '!C80</f>
        <v>Nutri Muffin</v>
      </c>
      <c r="B15" s="373"/>
      <c r="C15" s="362" t="str">
        <f>IF($B15&gt;0,PRODUCT($B15,'Datos '!E80),'Datos '!$S$8)</f>
        <v xml:space="preserve">   </v>
      </c>
      <c r="D15" s="721" t="str">
        <f>IF($B15&gt;0,PRODUCT($B15,'Datos '!F80),'Datos '!$S$8)</f>
        <v xml:space="preserve">   </v>
      </c>
      <c r="E15" s="721" t="str">
        <f>IF($B15&gt;0,PRODUCT($B15,'Datos '!L80),'Datos '!$S$8)</f>
        <v xml:space="preserve">   </v>
      </c>
      <c r="F15" s="721" t="str">
        <f>IF($B15&gt;0,PRODUCT($B15,'Datos '!M80),'Datos '!$S$8)</f>
        <v xml:space="preserve">   </v>
      </c>
      <c r="G15" s="721" t="str">
        <f>IF($B15&gt;0,PRODUCT($B15,'Datos '!N80),'Datos '!$S$8)</f>
        <v xml:space="preserve">   </v>
      </c>
    </row>
    <row r="16" spans="1:7" ht="13" customHeight="1" x14ac:dyDescent="0.15">
      <c r="A16" s="363" t="str">
        <f>'Datos '!C81</f>
        <v>Te Herbal Concentrado 102g (Original)</v>
      </c>
      <c r="B16" s="373"/>
      <c r="C16" s="364" t="str">
        <f>IF($B16&gt;0,PRODUCT($B16,'Datos '!E81),'Datos '!$S$8)</f>
        <v xml:space="preserve">   </v>
      </c>
      <c r="D16" s="722" t="str">
        <f>IF($B16&gt;0,PRODUCT($B16,'Datos '!F81),'Datos '!$S$8)</f>
        <v xml:space="preserve">   </v>
      </c>
      <c r="E16" s="720" t="str">
        <f>IF($B16&gt;0,PRODUCT($B16,'Datos '!L81),'Datos '!$S$8)</f>
        <v xml:space="preserve">   </v>
      </c>
      <c r="F16" s="720" t="str">
        <f>IF($B16&gt;0,PRODUCT($B16,'Datos '!M81),'Datos '!$S$8)</f>
        <v xml:space="preserve">   </v>
      </c>
      <c r="G16" s="720" t="str">
        <f>IF($B16&gt;0,PRODUCT($B16,'Datos '!N81),'Datos '!$S$8)</f>
        <v xml:space="preserve">   </v>
      </c>
    </row>
    <row r="17" spans="1:7" ht="12.75" customHeight="1" x14ac:dyDescent="0.15">
      <c r="A17" s="363" t="str">
        <f>'Datos '!C82</f>
        <v>Te Herbal Concentrado  51g (Limon - Chai)</v>
      </c>
      <c r="B17" s="373"/>
      <c r="C17" s="364" t="str">
        <f>IF($B17&gt;0,PRODUCT($B17,'Datos '!E82),'Datos '!$S$8)</f>
        <v xml:space="preserve">   </v>
      </c>
      <c r="D17" s="722" t="str">
        <f>IF($B17&gt;0,PRODUCT($B17,'Datos '!F82),'Datos '!$S$8)</f>
        <v xml:space="preserve">   </v>
      </c>
      <c r="E17" s="720" t="str">
        <f>IF($B17&gt;0,PRODUCT($B17,'Datos '!L82),'Datos '!$S$8)</f>
        <v xml:space="preserve">   </v>
      </c>
      <c r="F17" s="720" t="str">
        <f>IF($B17&gt;0,PRODUCT($B17,'Datos '!M82),'Datos '!$S$8)</f>
        <v xml:space="preserve">   </v>
      </c>
      <c r="G17" s="720" t="str">
        <f>IF($B17&gt;0,PRODUCT($B17,'Datos '!N82),'Datos '!$S$8)</f>
        <v xml:space="preserve">   </v>
      </c>
    </row>
    <row r="18" spans="1:7" ht="13" customHeight="1" x14ac:dyDescent="0.15">
      <c r="A18" s="363" t="str">
        <f>'Datos '!C83</f>
        <v>Té N.R.G. Guarana</v>
      </c>
      <c r="B18" s="373"/>
      <c r="C18" s="364" t="str">
        <f>IF($B18&gt;0,PRODUCT($B18,'Datos '!E83),'Datos '!$S$8)</f>
        <v xml:space="preserve">   </v>
      </c>
      <c r="D18" s="722" t="str">
        <f>IF($B18&gt;0,PRODUCT($B18,'Datos '!F83),'Datos '!$S$8)</f>
        <v xml:space="preserve">   </v>
      </c>
      <c r="E18" s="720" t="str">
        <f>IF($B18&gt;0,PRODUCT($B18,'Datos '!L83),'Datos '!$S$8)</f>
        <v xml:space="preserve">   </v>
      </c>
      <c r="F18" s="720" t="str">
        <f>IF($B18&gt;0,PRODUCT($B18,'Datos '!M83),'Datos '!$S$8)</f>
        <v xml:space="preserve">   </v>
      </c>
      <c r="G18" s="720" t="str">
        <f>IF($B18&gt;0,PRODUCT($B18,'Datos '!N83),'Datos '!$S$8)</f>
        <v xml:space="preserve">   </v>
      </c>
    </row>
    <row r="19" spans="1:7" ht="13" customHeight="1" x14ac:dyDescent="0.15">
      <c r="A19" s="363" t="s">
        <v>272</v>
      </c>
      <c r="B19" s="373"/>
      <c r="C19" s="364" t="str">
        <f>IF($B19&gt;0,PRODUCT($B19,'Datos '!E84),'Datos '!$S$8)</f>
        <v xml:space="preserve">   </v>
      </c>
      <c r="D19" s="722" t="str">
        <f>IF($B19&gt;0,PRODUCT($B19,'Datos '!F84),'Datos '!$S$8)</f>
        <v xml:space="preserve">   </v>
      </c>
      <c r="E19" s="720" t="str">
        <f>IF($B19&gt;0,PRODUCT($B19,'Datos '!L84),'Datos '!$S$8)</f>
        <v xml:space="preserve">   </v>
      </c>
      <c r="F19" s="720" t="str">
        <f>IF($B19&gt;0,PRODUCT($B19,'Datos '!M84),'Datos '!$S$8)</f>
        <v xml:space="preserve">   </v>
      </c>
      <c r="G19" s="720" t="str">
        <f>IF($B19&gt;0,PRODUCT($B19,'Datos '!N84),'Datos '!$S$8)</f>
        <v xml:space="preserve">   </v>
      </c>
    </row>
    <row r="20" spans="1:7" ht="13" customHeight="1" x14ac:dyDescent="0.15">
      <c r="A20" s="365" t="str">
        <f>'Datos '!C85</f>
        <v>Fibra Activa - Sabor Manzana</v>
      </c>
      <c r="B20" s="373"/>
      <c r="C20" s="366" t="str">
        <f>IF($B20&gt;0,PRODUCT($B20,'Datos '!E85),'Datos '!$S$8)</f>
        <v xml:space="preserve">   </v>
      </c>
      <c r="D20" s="716" t="str">
        <f>IF($B20&gt;0,PRODUCT($B20,'Datos '!F85),'Datos '!$S$8)</f>
        <v xml:space="preserve">   </v>
      </c>
      <c r="E20" s="716" t="str">
        <f>IF($B20&gt;0,PRODUCT($B20,'Datos '!L85),'Datos '!$S$8)</f>
        <v xml:space="preserve">   </v>
      </c>
      <c r="F20" s="716" t="str">
        <f>IF($B20&gt;0,PRODUCT($B20,'Datos '!M85),'Datos '!$S$8)</f>
        <v xml:space="preserve">   </v>
      </c>
      <c r="G20" s="716" t="str">
        <f>IF($B20&gt;0,PRODUCT($B20,'Datos '!N85),'Datos '!$S$8)</f>
        <v xml:space="preserve">   </v>
      </c>
    </row>
    <row r="21" spans="1:7" ht="13" customHeight="1" x14ac:dyDescent="0.15">
      <c r="A21" s="365" t="str">
        <f>'Datos '!C86</f>
        <v>Fibra Activa - Sabor Guayaba</v>
      </c>
      <c r="B21" s="373"/>
      <c r="C21" s="366" t="str">
        <f>IF($B21&gt;0,PRODUCT($B21,'Datos '!E86),'Datos '!$S$8)</f>
        <v xml:space="preserve">   </v>
      </c>
      <c r="D21" s="716" t="str">
        <f>IF($B21&gt;0,PRODUCT($B21,'Datos '!F86),'Datos '!$S$8)</f>
        <v xml:space="preserve">   </v>
      </c>
      <c r="E21" s="716" t="str">
        <f>IF($B21&gt;0,PRODUCT($B21,'Datos '!L86),'Datos '!$S$8)</f>
        <v xml:space="preserve">   </v>
      </c>
      <c r="F21" s="716" t="str">
        <f>IF($B21&gt;0,PRODUCT($B21,'Datos '!M86),'Datos '!$S$8)</f>
        <v xml:space="preserve">   </v>
      </c>
      <c r="G21" s="716" t="str">
        <f>IF($B21&gt;0,PRODUCT($B21,'Datos '!N86),'Datos '!$S$8)</f>
        <v xml:space="preserve">   </v>
      </c>
    </row>
    <row r="22" spans="1:7" ht="13" customHeight="1" x14ac:dyDescent="0.15">
      <c r="A22" s="365" t="str">
        <f>'Datos '!C87</f>
        <v>Herbal Aloe Concentrado</v>
      </c>
      <c r="B22" s="373"/>
      <c r="C22" s="366" t="str">
        <f>IF($B22&gt;0,PRODUCT($B22,'Datos '!E87),'Datos '!$S$8)</f>
        <v xml:space="preserve">   </v>
      </c>
      <c r="D22" s="716" t="str">
        <f>IF($B22&gt;0,PRODUCT($B22,'Datos '!F87),'Datos '!$S$8)</f>
        <v xml:space="preserve">   </v>
      </c>
      <c r="E22" s="716" t="str">
        <f>IF($B22&gt;0,PRODUCT($B22,'Datos '!L87),'Datos '!$S$8)</f>
        <v xml:space="preserve">   </v>
      </c>
      <c r="F22" s="716" t="str">
        <f>IF($B22&gt;0,PRODUCT($B22,'Datos '!M87),'Datos '!$S$8)</f>
        <v xml:space="preserve">   </v>
      </c>
      <c r="G22" s="716" t="str">
        <f>IF($B22&gt;0,PRODUCT($B22,'Datos '!N87),'Datos '!$S$8)</f>
        <v xml:space="preserve">   </v>
      </c>
    </row>
    <row r="23" spans="1:7" ht="13" customHeight="1" x14ac:dyDescent="0.15">
      <c r="A23" s="365" t="str">
        <f>'Datos '!C88</f>
        <v>Beta Glucanor</v>
      </c>
      <c r="B23" s="373"/>
      <c r="C23" s="366" t="str">
        <f>IF($B23&gt;0,PRODUCT($B23,'Datos '!E88),'Datos '!$S$8)</f>
        <v xml:space="preserve">   </v>
      </c>
      <c r="D23" s="716" t="str">
        <f>IF($B23&gt;0,PRODUCT($B23,'Datos '!F88),'Datos '!$S$8)</f>
        <v xml:space="preserve">   </v>
      </c>
      <c r="E23" s="716" t="str">
        <f>IF($B23&gt;0,PRODUCT($B23,'Datos '!L88),'Datos '!$S$8)</f>
        <v xml:space="preserve">   </v>
      </c>
      <c r="F23" s="716" t="str">
        <f>IF($B23&gt;0,PRODUCT($B23,'Datos '!M88),'Datos '!$S$8)</f>
        <v xml:space="preserve">   </v>
      </c>
      <c r="G23" s="716" t="str">
        <f>IF($B23&gt;0,PRODUCT($B23,'Datos '!N88),'Datos '!$S$8)</f>
        <v xml:space="preserve">   </v>
      </c>
    </row>
    <row r="24" spans="1:7" ht="13" customHeight="1" x14ac:dyDescent="0.15">
      <c r="A24" s="365" t="str">
        <f>'Datos '!C89</f>
        <v>Herbalifeline (Omega 3)</v>
      </c>
      <c r="B24" s="373"/>
      <c r="C24" s="366" t="str">
        <f>IF($B24&gt;0,PRODUCT($B24,'Datos '!E89),'Datos '!$S$8)</f>
        <v xml:space="preserve">   </v>
      </c>
      <c r="D24" s="716" t="str">
        <f>IF($B24&gt;0,PRODUCT($B24,'Datos '!F89),'Datos '!$S$8)</f>
        <v xml:space="preserve">   </v>
      </c>
      <c r="E24" s="716" t="str">
        <f>IF($B24&gt;0,PRODUCT($B24,'Datos '!L89),'Datos '!$S$8)</f>
        <v xml:space="preserve">   </v>
      </c>
      <c r="F24" s="716" t="str">
        <f>IF($B24&gt;0,PRODUCT($B24,'Datos '!M89),'Datos '!$S$8)</f>
        <v xml:space="preserve">   </v>
      </c>
      <c r="G24" s="716" t="str">
        <f>IF($B24&gt;0,PRODUCT($B24,'Datos '!N89),'Datos '!$S$8)</f>
        <v xml:space="preserve">   </v>
      </c>
    </row>
    <row r="25" spans="1:7" ht="13" customHeight="1" x14ac:dyDescent="0.15">
      <c r="A25" s="365" t="str">
        <f>'Datos '!C90</f>
        <v>Xtra-Cal</v>
      </c>
      <c r="B25" s="373"/>
      <c r="C25" s="366" t="str">
        <f>IF($B25&gt;0,PRODUCT($B25,'Datos '!E90),'Datos '!$S$8)</f>
        <v xml:space="preserve">   </v>
      </c>
      <c r="D25" s="716" t="str">
        <f>IF($B25&gt;0,PRODUCT($B25,'Datos '!F90),'Datos '!$S$8)</f>
        <v xml:space="preserve">   </v>
      </c>
      <c r="E25" s="716" t="str">
        <f>IF($B25&gt;0,PRODUCT($B25,'Datos '!L90),'Datos '!$S$8)</f>
        <v xml:space="preserve">   </v>
      </c>
      <c r="F25" s="716" t="str">
        <f>IF($B25&gt;0,PRODUCT($B25,'Datos '!M90),'Datos '!$S$8)</f>
        <v xml:space="preserve">   </v>
      </c>
      <c r="G25" s="716" t="str">
        <f>IF($B25&gt;0,PRODUCT($B25,'Datos '!N90),'Datos '!$S$8)</f>
        <v xml:space="preserve">   </v>
      </c>
    </row>
    <row r="26" spans="1:7" ht="13" customHeight="1" x14ac:dyDescent="0.15">
      <c r="A26" s="365" t="str">
        <f>'Datos '!C91</f>
        <v>Herbalife 24 CR7 Drive - Acai</v>
      </c>
      <c r="B26" s="373"/>
      <c r="C26" s="366" t="str">
        <f>IF($B26&gt;0,PRODUCT($B26,'Datos '!E91),'Datos '!$S$8)</f>
        <v xml:space="preserve">   </v>
      </c>
      <c r="D26" s="716" t="str">
        <f>IF($B26&gt;0,PRODUCT($B26,'Datos '!F91),'Datos '!$S$8)</f>
        <v xml:space="preserve">   </v>
      </c>
      <c r="E26" s="716" t="str">
        <f>IF($B26&gt;0,PRODUCT($B26,'Datos '!L91),'Datos '!$S$8)</f>
        <v xml:space="preserve">   </v>
      </c>
      <c r="F26" s="716" t="str">
        <f>IF($B26&gt;0,PRODUCT($B26,'Datos '!M91),'Datos '!$S$8)</f>
        <v xml:space="preserve">   </v>
      </c>
      <c r="G26" s="716" t="str">
        <f>IF($B26&gt;0,PRODUCT($B26,'Datos '!N91),'Datos '!$S$8)</f>
        <v xml:space="preserve">   </v>
      </c>
    </row>
    <row r="27" spans="1:7" ht="13.5" customHeight="1" x14ac:dyDescent="0.15">
      <c r="A27" s="365" t="str">
        <f>'Datos '!C92</f>
        <v>H24 REBUILD STRENGTH CHOCOLATE</v>
      </c>
      <c r="B27" s="373"/>
      <c r="C27" s="366" t="str">
        <f>IF($B27&gt;0,PRODUCT($B27,'Datos '!E92),'Datos '!$S$8)</f>
        <v xml:space="preserve">   </v>
      </c>
      <c r="D27" s="716" t="str">
        <f>IF($B27&gt;0,PRODUCT($B27,'Datos '!F92),'Datos '!$S$8)</f>
        <v xml:space="preserve">   </v>
      </c>
      <c r="E27" s="716" t="str">
        <f>IF($B27&gt;0,PRODUCT($B27,'Datos '!L92),'Datos '!$S$8)</f>
        <v xml:space="preserve">   </v>
      </c>
      <c r="F27" s="716" t="str">
        <f>IF($B27&gt;0,PRODUCT($B27,'Datos '!M92),'Datos '!$S$8)</f>
        <v xml:space="preserve">   </v>
      </c>
      <c r="G27" s="716" t="str">
        <f>IF($B27&gt;0,PRODUCT($B27,'Datos '!N92),'Datos '!$S$8)</f>
        <v xml:space="preserve">   </v>
      </c>
    </row>
    <row r="28" spans="1:7" ht="13.5" customHeight="1" x14ac:dyDescent="0.15">
      <c r="A28" s="365" t="str">
        <f>'Datos '!C93</f>
        <v>H24 CREATINA PREMIUM</v>
      </c>
      <c r="B28" s="373"/>
      <c r="C28" s="366" t="str">
        <f>IF($B28&gt;0,PRODUCT($B28,'Datos '!E93),'Datos '!$S$8)</f>
        <v xml:space="preserve">   </v>
      </c>
      <c r="D28" s="716" t="str">
        <f>IF($B28&gt;0,PRODUCT($B28,'Datos '!F93),'Datos '!$S$8)</f>
        <v xml:space="preserve">   </v>
      </c>
      <c r="E28" s="716" t="str">
        <f>IF($B28&gt;0,PRODUCT($B28,'Datos '!L93),'Datos '!$S$8)</f>
        <v xml:space="preserve">   </v>
      </c>
      <c r="F28" s="716" t="str">
        <f>IF($B28&gt;0,PRODUCT($B28,'Datos '!M93),'Datos '!$S$8)</f>
        <v xml:space="preserve">   </v>
      </c>
      <c r="G28" s="716" t="str">
        <f>IF($B28&gt;0,PRODUCT($B28,'Datos '!N93),'Datos '!$S$8)</f>
        <v xml:space="preserve">   </v>
      </c>
    </row>
    <row r="29" spans="1:7" ht="13" customHeight="1" x14ac:dyDescent="0.15">
      <c r="A29" s="367" t="str">
        <f>'Datos '!C94</f>
        <v>Limpiador cítrico para la piel</v>
      </c>
      <c r="B29" s="373"/>
      <c r="C29" s="368" t="str">
        <f>IF($B29&gt;0,PRODUCT($B29,'Datos '!E94),'Datos '!$S$8)</f>
        <v xml:space="preserve">   </v>
      </c>
      <c r="D29" s="723" t="str">
        <f>IF($B29&gt;0,PRODUCT($B29,'Datos '!F94),'Datos '!$S$8)</f>
        <v xml:space="preserve">   </v>
      </c>
      <c r="E29" s="723" t="str">
        <f>IF($B29&gt;0,PRODUCT($B29,'Datos '!L94),'Datos '!$S$8)</f>
        <v xml:space="preserve">   </v>
      </c>
      <c r="F29" s="723" t="str">
        <f>IF($B29&gt;0,PRODUCT($B29,'Datos '!M94),'Datos '!$S$8)</f>
        <v xml:space="preserve">   </v>
      </c>
      <c r="G29" s="723" t="str">
        <f>IF($B29&gt;0,PRODUCT($B29,'Datos '!N94),'Datos '!$S$8)</f>
        <v xml:space="preserve">   </v>
      </c>
    </row>
    <row r="30" spans="1:7" ht="13" customHeight="1" x14ac:dyDescent="0.15">
      <c r="A30" s="367" t="str">
        <f>'Datos '!C95</f>
        <v>Mascarilla Purificadora de Arcilla con Menta</v>
      </c>
      <c r="B30" s="373"/>
      <c r="C30" s="368" t="str">
        <f>IF($B30&gt;0,PRODUCT($B30,'Datos '!E95),'Datos '!$S$8)</f>
        <v xml:space="preserve">   </v>
      </c>
      <c r="D30" s="723" t="str">
        <f>IF($B30&gt;0,PRODUCT($B30,'Datos '!F95),'Datos '!$S$8)</f>
        <v xml:space="preserve">   </v>
      </c>
      <c r="E30" s="723" t="str">
        <f>IF($B30&gt;0,PRODUCT($B30,'Datos '!L95),'Datos '!$S$8)</f>
        <v xml:space="preserve">   </v>
      </c>
      <c r="F30" s="723" t="str">
        <f>IF($B30&gt;0,PRODUCT($B30,'Datos '!M95),'Datos '!$S$8)</f>
        <v xml:space="preserve">   </v>
      </c>
      <c r="G30" s="723" t="str">
        <f>IF($B30&gt;0,PRODUCT($B30,'Datos '!N95),'Datos '!$S$8)</f>
        <v xml:space="preserve">   </v>
      </c>
    </row>
    <row r="31" spans="1:7" ht="13" customHeight="1" x14ac:dyDescent="0.15">
      <c r="A31" s="367" t="str">
        <f>'Datos '!C96</f>
        <v>Exfoliante Instantáneo con Arándanos</v>
      </c>
      <c r="B31" s="373"/>
      <c r="C31" s="368" t="str">
        <f>IF($B31&gt;0,PRODUCT($B31,'Datos '!E96),'Datos '!$S$8)</f>
        <v xml:space="preserve">   </v>
      </c>
      <c r="D31" s="723" t="str">
        <f>IF($B31&gt;0,PRODUCT($B31,'Datos '!F96),'Datos '!$S$8)</f>
        <v xml:space="preserve">   </v>
      </c>
      <c r="E31" s="723" t="str">
        <f>IF($B31&gt;0,PRODUCT($B31,'Datos '!L96),'Datos '!$S$8)</f>
        <v xml:space="preserve">   </v>
      </c>
      <c r="F31" s="723" t="str">
        <f>IF($B31&gt;0,PRODUCT($B31,'Datos '!M96),'Datos '!$S$8)</f>
        <v xml:space="preserve">   </v>
      </c>
      <c r="G31" s="723" t="str">
        <f>IF($B31&gt;0,PRODUCT($B31,'Datos '!N96),'Datos '!$S$8)</f>
        <v xml:space="preserve">   </v>
      </c>
    </row>
    <row r="32" spans="1:7" ht="13" customHeight="1" x14ac:dyDescent="0.15">
      <c r="A32" s="367" t="str">
        <f>'Datos '!C97</f>
        <v>Serum Reductor de Líneas</v>
      </c>
      <c r="B32" s="373"/>
      <c r="C32" s="368" t="str">
        <f>IF($B32&gt;0,PRODUCT($B32,'Datos '!E97),'Datos '!$S$8)</f>
        <v xml:space="preserve">   </v>
      </c>
      <c r="D32" s="723" t="str">
        <f>IF($B32&gt;0,PRODUCT($B32,'Datos '!F97),'Datos '!$S$8)</f>
        <v xml:space="preserve">   </v>
      </c>
      <c r="E32" s="723" t="str">
        <f>IF($B32&gt;0,PRODUCT($B32,'Datos '!L97),'Datos '!$S$8)</f>
        <v xml:space="preserve">   </v>
      </c>
      <c r="F32" s="723" t="str">
        <f>IF($B32&gt;0,PRODUCT($B32,'Datos '!M97),'Datos '!$S$8)</f>
        <v xml:space="preserve">   </v>
      </c>
      <c r="G32" s="723" t="str">
        <f>IF($B32&gt;0,PRODUCT($B32,'Datos '!N97),'Datos '!$S$8)</f>
        <v xml:space="preserve">   </v>
      </c>
    </row>
    <row r="33" spans="1:7" ht="13" customHeight="1" x14ac:dyDescent="0.15">
      <c r="A33" s="367" t="str">
        <f>'Datos '!C98</f>
        <v>Crema Humectante Protectora de Día FPS 30</v>
      </c>
      <c r="B33" s="373"/>
      <c r="C33" s="368" t="str">
        <f>IF($B33&gt;0,PRODUCT($B33,'Datos '!E98),'Datos '!$S$8)</f>
        <v xml:space="preserve">   </v>
      </c>
      <c r="D33" s="723" t="str">
        <f>IF($B33&gt;0,PRODUCT($B33,'Datos '!F98),'Datos '!$S$8)</f>
        <v xml:space="preserve">   </v>
      </c>
      <c r="E33" s="723" t="str">
        <f>IF($B33&gt;0,PRODUCT($B33,'Datos '!L98),'Datos '!$S$8)</f>
        <v xml:space="preserve">   </v>
      </c>
      <c r="F33" s="723" t="str">
        <f>IF($B33&gt;0,PRODUCT($B33,'Datos '!M98),'Datos '!$S$8)</f>
        <v xml:space="preserve">   </v>
      </c>
      <c r="G33" s="723" t="str">
        <f>IF($B33&gt;0,PRODUCT($B33,'Datos '!N98),'Datos '!$S$8)</f>
        <v xml:space="preserve">   </v>
      </c>
    </row>
    <row r="34" spans="1:7" ht="13" customHeight="1" x14ac:dyDescent="0.15">
      <c r="A34" s="367" t="str">
        <f>'Datos '!C99</f>
        <v>Tonificador Energizante de Hierbas</v>
      </c>
      <c r="B34" s="373"/>
      <c r="C34" s="368" t="str">
        <f>IF($B34&gt;0,PRODUCT($B34,'Datos '!E99),'Datos '!$S$8)</f>
        <v xml:space="preserve">   </v>
      </c>
      <c r="D34" s="723" t="str">
        <f>IF($B34&gt;0,PRODUCT($B34,'Datos '!F99),'Datos '!$S$8)</f>
        <v xml:space="preserve">   </v>
      </c>
      <c r="E34" s="723" t="str">
        <f>IF($B34&gt;0,PRODUCT($B34,'Datos '!L99),'Datos '!$S$8)</f>
        <v xml:space="preserve">   </v>
      </c>
      <c r="F34" s="723" t="str">
        <f>IF($B34&gt;0,PRODUCT($B34,'Datos '!M99),'Datos '!$S$8)</f>
        <v xml:space="preserve">   </v>
      </c>
      <c r="G34" s="723" t="str">
        <f>IF($B34&gt;0,PRODUCT($B34,'Datos '!N99),'Datos '!$S$8)</f>
        <v xml:space="preserve">   </v>
      </c>
    </row>
    <row r="35" spans="1:7" ht="13" customHeight="1" x14ac:dyDescent="0.15">
      <c r="A35" s="369" t="str">
        <f>'Datos '!C100</f>
        <v>Gel refrescante corporal</v>
      </c>
      <c r="B35" s="373"/>
      <c r="C35" s="370" t="str">
        <f>IF($B35&gt;0,PRODUCT($B35,'Datos '!E100),'Datos '!$S$8)</f>
        <v xml:space="preserve">   </v>
      </c>
      <c r="D35" s="720" t="str">
        <f>IF($B35&gt;0,PRODUCT($B35,'Datos '!F100),'Datos '!$S$8)</f>
        <v xml:space="preserve">   </v>
      </c>
      <c r="E35" s="720" t="str">
        <f>IF($B35&gt;0,PRODUCT($B35,'Datos '!L100),'Datos '!$S$8)</f>
        <v xml:space="preserve">   </v>
      </c>
      <c r="F35" s="720" t="str">
        <f>IF($B35&gt;0,PRODUCT($B35,'Datos '!M100),'Datos '!$S$8)</f>
        <v xml:space="preserve">   </v>
      </c>
      <c r="G35" s="720" t="str">
        <f>IF($B35&gt;0,PRODUCT($B35,'Datos '!N100),'Datos '!$S$8)</f>
        <v xml:space="preserve">   </v>
      </c>
    </row>
    <row r="36" spans="1:7" ht="13" customHeight="1" x14ac:dyDescent="0.15">
      <c r="A36" s="369" t="str">
        <f>'Datos '!C101</f>
        <v>Crema para manos y cuerpo</v>
      </c>
      <c r="B36" s="373"/>
      <c r="C36" s="370" t="str">
        <f>IF($B36&gt;0,PRODUCT($B36,'Datos '!E101),'Datos '!$S$8)</f>
        <v xml:space="preserve">   </v>
      </c>
      <c r="D36" s="720" t="str">
        <f>IF($B36&gt;0,PRODUCT($B36,'Datos '!F101),'Datos '!$S$8)</f>
        <v xml:space="preserve">   </v>
      </c>
      <c r="E36" s="720" t="str">
        <f>IF($B36&gt;0,PRODUCT($B36,'Datos '!L101),'Datos '!$S$8)</f>
        <v xml:space="preserve">   </v>
      </c>
      <c r="F36" s="720" t="str">
        <f>IF($B36&gt;0,PRODUCT($B36,'Datos '!M101),'Datos '!$S$8)</f>
        <v xml:space="preserve">   </v>
      </c>
      <c r="G36" s="720" t="str">
        <f>IF($B36&gt;0,PRODUCT($B36,'Datos '!N101),'Datos '!$S$8)</f>
        <v xml:space="preserve">   </v>
      </c>
    </row>
    <row r="37" spans="1:7" ht="13" customHeight="1" x14ac:dyDescent="0.15">
      <c r="A37" s="369" t="str">
        <f>'Datos '!C102</f>
        <v>Shampoo / Acondicionador</v>
      </c>
      <c r="B37" s="373"/>
      <c r="C37" s="370" t="str">
        <f>IF($B37&gt;0,PRODUCT($B37,'Datos '!E102),'Datos '!$S$8)</f>
        <v xml:space="preserve">   </v>
      </c>
      <c r="D37" s="720" t="str">
        <f>IF($B37&gt;0,PRODUCT($B37,'Datos '!F102),'Datos '!$S$8)</f>
        <v xml:space="preserve">   </v>
      </c>
      <c r="E37" s="720" t="str">
        <f>IF($B37&gt;0,PRODUCT($B37,'Datos '!L102),'Datos '!$S$8)</f>
        <v xml:space="preserve">   </v>
      </c>
      <c r="F37" s="720" t="str">
        <f>IF($B37&gt;0,PRODUCT($B37,'Datos '!M102),'Datos '!$S$8)</f>
        <v xml:space="preserve">   </v>
      </c>
      <c r="G37" s="720" t="str">
        <f>IF($B37&gt;0,PRODUCT($B37,'Datos '!N102),'Datos '!$S$8)</f>
        <v xml:space="preserve">   </v>
      </c>
    </row>
    <row r="38" spans="1:7" ht="13" hidden="1" customHeight="1" x14ac:dyDescent="0.15">
      <c r="A38" s="586" t="str">
        <f>'Datos '!C103</f>
        <v>Kit de Registro Distribuidor Independiente</v>
      </c>
      <c r="B38" s="373"/>
      <c r="C38" s="270" t="str">
        <f>IF($B38&gt;0,PRODUCT($B38,'Datos '!E103),'Datos '!$S$8)</f>
        <v xml:space="preserve">   </v>
      </c>
      <c r="D38" s="724" t="str">
        <f>IF($B38&gt;0,PRODUCT($B38,'Datos '!F103),'Datos '!$S$8)</f>
        <v xml:space="preserve">   </v>
      </c>
      <c r="E38" s="721" t="str">
        <f>IF($B38&gt;0,PRODUCT($B38,'Datos '!L103),'Datos '!$S$8)</f>
        <v xml:space="preserve">   </v>
      </c>
      <c r="F38" s="721" t="str">
        <f>IF($B38&gt;0,PRODUCT($B38,'Datos '!M103),'Datos '!$S$8)</f>
        <v xml:space="preserve">   </v>
      </c>
      <c r="G38" s="721" t="str">
        <f>IF($B38&gt;0,PRODUCT($B38,'Datos '!N103),'Datos '!$S$8)</f>
        <v xml:space="preserve">   </v>
      </c>
    </row>
    <row r="39" spans="1:7" ht="13" hidden="1" customHeight="1" x14ac:dyDescent="0.15">
      <c r="A39" s="586" t="str">
        <f>'Datos '!C104</f>
        <v>Kit de Conversión a Distribuidor Independiente</v>
      </c>
      <c r="B39" s="585"/>
      <c r="C39" s="270" t="str">
        <f>IF($B39&gt;0,PRODUCT($B39,'Datos '!E104),'Datos '!$S$8)</f>
        <v xml:space="preserve">   </v>
      </c>
      <c r="D39" s="724" t="str">
        <f>IF($B39&gt;0,PRODUCT($B39,'Datos '!F104),'Datos '!$S$8)</f>
        <v xml:space="preserve">   </v>
      </c>
      <c r="E39" s="721" t="str">
        <f>IF($B39&gt;0,PRODUCT($B39,'Datos '!L104),'Datos '!$S$8)</f>
        <v xml:space="preserve">   </v>
      </c>
      <c r="F39" s="721" t="str">
        <f>IF($B39&gt;0,PRODUCT($B39,'Datos '!M104),'Datos '!$S$8)</f>
        <v xml:space="preserve">   </v>
      </c>
      <c r="G39" s="721" t="str">
        <f>IF($B39&gt;0,PRODUCT($B39,'Datos '!N104),'Datos '!$S$8)</f>
        <v xml:space="preserve">   </v>
      </c>
    </row>
    <row r="40" spans="1:7" ht="13" customHeight="1" x14ac:dyDescent="0.15">
      <c r="A40" s="586" t="str">
        <f>'Datos '!C105</f>
        <v>Kit Cliente Preferente</v>
      </c>
      <c r="B40" s="585"/>
      <c r="C40" s="270" t="str">
        <f>IF($B40&gt;0,PRODUCT($B40,'Datos '!E105),'Datos '!$S$8)</f>
        <v xml:space="preserve">   </v>
      </c>
      <c r="D40" s="724" t="str">
        <f>IF($B40&gt;0,PRODUCT($B40,'Datos '!F105),'Datos '!$S$8)</f>
        <v xml:space="preserve">   </v>
      </c>
      <c r="E40" s="719" t="str">
        <f>IF($B40&gt;0,PRODUCT($B40,'Datos '!L105),'Datos '!$S$8)</f>
        <v xml:space="preserve">   </v>
      </c>
      <c r="F40" s="719" t="str">
        <f>IF($B40&gt;0,PRODUCT($B40,'Datos '!M105),'Datos '!$S$8)</f>
        <v xml:space="preserve">   </v>
      </c>
      <c r="G40" s="719" t="str">
        <f>IF($B40&gt;0,PRODUCT($B40,'Datos '!N105),'Datos '!$S$8)</f>
        <v xml:space="preserve">   </v>
      </c>
    </row>
    <row r="41" spans="1:7" ht="13" hidden="1" customHeight="1" x14ac:dyDescent="0.15">
      <c r="A41" s="588" t="str">
        <f>'Datos '!C106</f>
        <v>Bolsas Compostable - Set de 10</v>
      </c>
      <c r="B41" s="585"/>
      <c r="C41" s="589" t="str">
        <f>IF($B41&gt;0,PRODUCT($B41,'Datos '!E106),'Datos '!$S$8)</f>
        <v xml:space="preserve">   </v>
      </c>
      <c r="D41" s="725"/>
      <c r="E41" s="721" t="str">
        <f>IF($B41&gt;0,PRODUCT($B41,'Datos '!L106),'Datos '!$S$8)</f>
        <v xml:space="preserve">   </v>
      </c>
      <c r="F41" s="721" t="str">
        <f>IF($B41&gt;0,PRODUCT($B41,'Datos '!M106),'Datos '!$S$8)</f>
        <v xml:space="preserve">   </v>
      </c>
      <c r="G41" s="721" t="str">
        <f>IF($B41&gt;0,PRODUCT($B41,'Datos '!N106),'Datos '!$S$8)</f>
        <v xml:space="preserve">   </v>
      </c>
    </row>
    <row r="42" spans="1:7" ht="13" hidden="1" customHeight="1" x14ac:dyDescent="0.15">
      <c r="A42" s="588" t="str">
        <f>'Datos '!C107</f>
        <v>Manual de la Oportunidad de Negocio</v>
      </c>
      <c r="B42" s="585"/>
      <c r="C42" s="589" t="str">
        <f>IF($B42&gt;0,PRODUCT($B42,'Datos '!E107),'Datos '!$S$8)</f>
        <v xml:space="preserve">   </v>
      </c>
      <c r="D42" s="725"/>
      <c r="E42" s="721" t="str">
        <f>IF($B42&gt;0,PRODUCT($B42,'Datos '!L107),'Datos '!$S$8)</f>
        <v xml:space="preserve">   </v>
      </c>
      <c r="F42" s="721" t="str">
        <f>IF($B42&gt;0,PRODUCT($B42,'Datos '!M107),'Datos '!$S$8)</f>
        <v xml:space="preserve">   </v>
      </c>
      <c r="G42" s="721" t="str">
        <f>IF($B42&gt;0,PRODUCT($B42,'Datos '!N107),'Datos '!$S$8)</f>
        <v xml:space="preserve">   </v>
      </c>
    </row>
    <row r="43" spans="1:7" ht="13" hidden="1" customHeight="1" x14ac:dyDescent="0.15">
      <c r="A43" s="588" t="str">
        <f>'Datos '!C108</f>
        <v>Catálogo de Productos x 10 unidades</v>
      </c>
      <c r="B43" s="585"/>
      <c r="C43" s="589" t="str">
        <f>IF($B43&gt;0,PRODUCT($B43,'Datos '!E108),'Datos '!$S$8)</f>
        <v xml:space="preserve">   </v>
      </c>
      <c r="D43" s="725"/>
      <c r="E43" s="721" t="str">
        <f>IF($B43&gt;0,PRODUCT($B43,'Datos '!L108),'Datos '!$S$8)</f>
        <v xml:space="preserve">   </v>
      </c>
      <c r="F43" s="721" t="str">
        <f>IF($B43&gt;0,PRODUCT($B43,'Datos '!M108),'Datos '!$S$8)</f>
        <v xml:space="preserve">   </v>
      </c>
      <c r="G43" s="721" t="str">
        <f>IF($B43&gt;0,PRODUCT($B43,'Datos '!N108),'Datos '!$S$8)</f>
        <v xml:space="preserve">   </v>
      </c>
    </row>
    <row r="44" spans="1:7" ht="13" hidden="1" customHeight="1" x14ac:dyDescent="0.15">
      <c r="A44" s="588" t="str">
        <f>'Datos '!C109</f>
        <v>Catálogo de Productos x 20 unidades</v>
      </c>
      <c r="B44" s="585"/>
      <c r="C44" s="589" t="str">
        <f>IF($B44&gt;0,PRODUCT($B44,'Datos '!E109),'Datos '!$S$8)</f>
        <v xml:space="preserve">   </v>
      </c>
      <c r="D44" s="725"/>
      <c r="E44" s="721" t="str">
        <f>IF($B44&gt;0,PRODUCT($B44,'Datos '!L109),'Datos '!$S$8)</f>
        <v xml:space="preserve">   </v>
      </c>
      <c r="F44" s="721" t="str">
        <f>IF($B44&gt;0,PRODUCT($B44,'Datos '!M109),'Datos '!$S$8)</f>
        <v xml:space="preserve">   </v>
      </c>
      <c r="G44" s="721" t="str">
        <f>IF($B44&gt;0,PRODUCT($B44,'Datos '!N109),'Datos '!$S$8)</f>
        <v xml:space="preserve">   </v>
      </c>
    </row>
    <row r="45" spans="1:7" ht="13" hidden="1" customHeight="1" x14ac:dyDescent="0.15">
      <c r="A45" s="588" t="str">
        <f>'Datos '!C110</f>
        <v>Catálogo de Productos x 50 unidades</v>
      </c>
      <c r="B45" s="585"/>
      <c r="C45" s="589" t="str">
        <f>IF($B45&gt;0,PRODUCT($B45,'Datos '!E110),'Datos '!$S$8)</f>
        <v xml:space="preserve">   </v>
      </c>
      <c r="D45" s="725"/>
      <c r="E45" s="721" t="str">
        <f>IF($B45&gt;0,PRODUCT($B45,'Datos '!L110),'Datos '!$S$8)</f>
        <v xml:space="preserve">   </v>
      </c>
      <c r="F45" s="721" t="str">
        <f>IF($B45&gt;0,PRODUCT($B45,'Datos '!M110),'Datos '!$S$8)</f>
        <v xml:space="preserve">   </v>
      </c>
      <c r="G45" s="721" t="str">
        <f>IF($B45&gt;0,PRODUCT($B45,'Datos '!N110),'Datos '!$S$8)</f>
        <v xml:space="preserve">   </v>
      </c>
    </row>
    <row r="46" spans="1:7" ht="13" hidden="1" customHeight="1" x14ac:dyDescent="0.15">
      <c r="A46" s="588" t="e">
        <f>'Datos '!#REF!</f>
        <v>#REF!</v>
      </c>
      <c r="B46" s="585"/>
      <c r="C46" s="589" t="str">
        <f>IF($B46&gt;0,PRODUCT($B46,'Datos '!#REF!),'Datos '!$S$8)</f>
        <v xml:space="preserve">   </v>
      </c>
      <c r="D46" s="725"/>
      <c r="E46" s="721" t="str">
        <f>IF($B46&gt;0,PRODUCT($B46,'Datos '!#REF!),'Datos '!$S$8)</f>
        <v xml:space="preserve">   </v>
      </c>
      <c r="F46" s="721" t="str">
        <f>IF($B46&gt;0,PRODUCT($B46,'Datos '!#REF!),'Datos '!$S$8)</f>
        <v xml:space="preserve">   </v>
      </c>
      <c r="G46" s="721" t="str">
        <f>IF($B46&gt;0,PRODUCT($B46,'Datos '!#REF!),'Datos '!$S$8)</f>
        <v xml:space="preserve">   </v>
      </c>
    </row>
    <row r="47" spans="1:7" ht="12.75" hidden="1" customHeight="1" x14ac:dyDescent="0.15">
      <c r="A47" s="588" t="e">
        <f>'Datos '!#REF!</f>
        <v>#REF!</v>
      </c>
      <c r="B47" s="585"/>
      <c r="C47" s="589" t="str">
        <f>IF($B47&gt;0,PRODUCT($B47,'Datos '!E111),'Datos '!$S$8)</f>
        <v xml:space="preserve">   </v>
      </c>
      <c r="D47" s="725"/>
      <c r="E47" s="721" t="str">
        <f>IF($B47&gt;0,PRODUCT($B47,'Datos '!#REF!),'Datos '!$S$8)</f>
        <v xml:space="preserve">   </v>
      </c>
      <c r="F47" s="721" t="str">
        <f>IF($B47&gt;0,PRODUCT($B47,'Datos '!#REF!),'Datos '!$S$8)</f>
        <v xml:space="preserve">   </v>
      </c>
      <c r="G47" s="721" t="str">
        <f>IF($B47&gt;0,PRODUCT($B47,'Datos '!#REF!),'Datos '!$S$8)</f>
        <v xml:space="preserve">   </v>
      </c>
    </row>
    <row r="48" spans="1:7" ht="13" hidden="1" customHeight="1" x14ac:dyDescent="0.15">
      <c r="A48" s="588" t="str">
        <f>'Datos '!C111</f>
        <v>Folleto Desayuno Saludable</v>
      </c>
      <c r="B48" s="585"/>
      <c r="C48" s="589"/>
      <c r="D48" s="725"/>
      <c r="E48" s="721" t="str">
        <f>IF($B48&gt;0,PRODUCT($B48,'Datos '!L111),'Datos '!$S$8)</f>
        <v xml:space="preserve">   </v>
      </c>
      <c r="F48" s="721" t="str">
        <f>IF($B48&gt;0,PRODUCT($B48,'Datos '!M111),'Datos '!$S$8)</f>
        <v xml:space="preserve">   </v>
      </c>
      <c r="G48" s="721" t="str">
        <f>IF($B48&gt;0,PRODUCT($B48,'Datos '!N111),'Datos '!$S$8)</f>
        <v xml:space="preserve">   </v>
      </c>
    </row>
    <row r="49" spans="1:7" ht="13" hidden="1" customHeight="1" x14ac:dyDescent="0.15">
      <c r="A49" s="588" t="e">
        <f>'Datos '!#REF!</f>
        <v>#REF!</v>
      </c>
      <c r="B49" s="585"/>
      <c r="C49" s="589" t="str">
        <f>IF($B49&gt;0,PRODUCT($B49,'Datos '!#REF!),'Datos '!$S$8)</f>
        <v xml:space="preserve">   </v>
      </c>
      <c r="D49" s="725"/>
      <c r="E49" s="721" t="str">
        <f>IF($B49&gt;0,PRODUCT($B49,'Datos '!#REF!),'Datos '!$S$8)</f>
        <v xml:space="preserve">   </v>
      </c>
      <c r="F49" s="721" t="str">
        <f>IF($B49&gt;0,PRODUCT($B49,'Datos '!#REF!),'Datos '!$S$8)</f>
        <v xml:space="preserve">   </v>
      </c>
      <c r="G49" s="721" t="str">
        <f>IF($B49&gt;0,PRODUCT($B49,'Datos '!#REF!),'Datos '!$S$8)</f>
        <v xml:space="preserve">   </v>
      </c>
    </row>
    <row r="50" spans="1:7" ht="13" hidden="1" customHeight="1" x14ac:dyDescent="0.15">
      <c r="A50" s="588" t="e">
        <f>'Datos '!#REF!</f>
        <v>#REF!</v>
      </c>
      <c r="B50" s="585"/>
      <c r="C50" s="589"/>
      <c r="D50" s="372"/>
      <c r="E50" s="721" t="str">
        <f>IF($B50&gt;0,PRODUCT($B50,'Datos '!#REF!),'Datos '!$S$8)</f>
        <v xml:space="preserve">   </v>
      </c>
      <c r="F50" s="721" t="str">
        <f>IF($B50&gt;0,PRODUCT($B50,'Datos '!#REF!),'Datos '!$S$8)</f>
        <v xml:space="preserve">   </v>
      </c>
      <c r="G50" s="721" t="str">
        <f>IF($B50&gt;0,PRODUCT($B50,'Datos '!#REF!),'Datos '!$S$8)</f>
        <v xml:space="preserve">   </v>
      </c>
    </row>
    <row r="51" spans="1:7" ht="13" hidden="1" customHeight="1" x14ac:dyDescent="0.15">
      <c r="A51" s="588" t="str">
        <f>'Datos '!C112</f>
        <v>Libro de Presentación</v>
      </c>
      <c r="B51" s="585"/>
      <c r="C51" s="589" t="str">
        <f>IF($B51&gt;0,PRODUCT($B51,'Datos '!E112),'Datos '!$S$8)</f>
        <v xml:space="preserve">   </v>
      </c>
      <c r="D51" s="725"/>
      <c r="E51" s="721" t="str">
        <f>IF($B51&gt;0,PRODUCT($B51,'Datos '!L112),'Datos '!$S$8)</f>
        <v xml:space="preserve">   </v>
      </c>
      <c r="F51" s="721" t="str">
        <f>IF($B51&gt;0,PRODUCT($B51,'Datos '!M112),'Datos '!$S$8)</f>
        <v xml:space="preserve">   </v>
      </c>
      <c r="G51" s="721" t="str">
        <f>IF($B51&gt;0,PRODUCT($B51,'Datos '!N112),'Datos '!$S$8)</f>
        <v xml:space="preserve">   </v>
      </c>
    </row>
    <row r="52" spans="1:7" ht="13" hidden="1" customHeight="1" x14ac:dyDescent="0.15">
      <c r="A52" s="361" t="e">
        <f>'Datos '!#REF!</f>
        <v>#REF!</v>
      </c>
      <c r="B52" s="585"/>
      <c r="C52" s="591" t="str">
        <f>IF($B52&gt;0,PRODUCT($B52,'Datos '!#REF!),'Datos '!$S$8)</f>
        <v xml:space="preserve">   </v>
      </c>
      <c r="D52" s="726"/>
      <c r="E52" s="721" t="str">
        <f>IF($B52&gt;0,PRODUCT($B52,'Datos '!#REF!),'Datos '!$S$8)</f>
        <v xml:space="preserve">   </v>
      </c>
      <c r="F52" s="721" t="str">
        <f>IF($B52&gt;0,PRODUCT($B52,'Datos '!#REF!),'Datos '!$S$8)</f>
        <v xml:space="preserve">   </v>
      </c>
      <c r="G52" s="721" t="str">
        <f>IF($B52&gt;0,PRODUCT($B52,'Datos '!#REF!),'Datos '!$S$8)</f>
        <v xml:space="preserve">   </v>
      </c>
    </row>
    <row r="53" spans="1:7" ht="13" hidden="1" customHeight="1" x14ac:dyDescent="0.15">
      <c r="A53" s="361" t="str">
        <f>'Datos '!C113</f>
        <v>Botón - Yo Amo Herbalife</v>
      </c>
      <c r="B53" s="585"/>
      <c r="C53" s="591" t="str">
        <f>IF($B53&gt;0,PRODUCT($B53,'Datos '!E113),'Datos '!$S$8)</f>
        <v xml:space="preserve">   </v>
      </c>
      <c r="D53" s="726"/>
      <c r="E53" s="721" t="str">
        <f>IF($B53&gt;0,PRODUCT($B53,'Datos '!L113),'Datos '!$S$8)</f>
        <v xml:space="preserve">   </v>
      </c>
      <c r="F53" s="721" t="str">
        <f>IF($B53&gt;0,PRODUCT($B53,'Datos '!M113),'Datos '!$S$8)</f>
        <v xml:space="preserve">   </v>
      </c>
      <c r="G53" s="721" t="str">
        <f>IF($B53&gt;0,PRODUCT($B53,'Datos '!N113),'Datos '!$S$8)</f>
        <v xml:space="preserve">   </v>
      </c>
    </row>
    <row r="54" spans="1:7" ht="13" hidden="1" customHeight="1" x14ac:dyDescent="0.15">
      <c r="A54" s="361" t="e">
        <f>'Datos '!#REF!</f>
        <v>#REF!</v>
      </c>
      <c r="B54" s="585"/>
      <c r="C54" s="591" t="str">
        <f>IF($B54&gt;0,PRODUCT($B54,'Datos '!#REF!),'Datos '!$S$8)</f>
        <v xml:space="preserve">   </v>
      </c>
      <c r="D54" s="726"/>
      <c r="E54" s="721" t="str">
        <f>IF($B54&gt;0,PRODUCT($B54,'Datos '!#REF!),'Datos '!$S$8)</f>
        <v xml:space="preserve">   </v>
      </c>
      <c r="F54" s="721" t="str">
        <f>IF($B54&gt;0,PRODUCT($B54,'Datos '!#REF!),'Datos '!$S$8)</f>
        <v xml:space="preserve">   </v>
      </c>
      <c r="G54" s="721" t="str">
        <f>IF($B54&gt;0,PRODUCT($B54,'Datos '!#REF!),'Datos '!$S$8)</f>
        <v xml:space="preserve">   </v>
      </c>
    </row>
    <row r="55" spans="1:7" ht="13" hidden="1" customHeight="1" x14ac:dyDescent="0.15">
      <c r="A55" s="361" t="e">
        <f>'Datos '!#REF!</f>
        <v>#REF!</v>
      </c>
      <c r="B55" s="585"/>
      <c r="C55" s="591" t="str">
        <f>IF($B55&gt;0,PRODUCT($B55,'Datos '!#REF!),'Datos '!$S$8)</f>
        <v xml:space="preserve">   </v>
      </c>
      <c r="D55" s="726"/>
      <c r="E55" s="721" t="str">
        <f>IF($B55&gt;0,PRODUCT($B55,'Datos '!#REF!),'Datos '!$S$8)</f>
        <v xml:space="preserve">   </v>
      </c>
      <c r="F55" s="721" t="str">
        <f>IF($B55&gt;0,PRODUCT($B55,'Datos '!#REF!),'Datos '!$S$8)</f>
        <v xml:space="preserve">   </v>
      </c>
      <c r="G55" s="721" t="str">
        <f>IF($B55&gt;0,PRODUCT($B55,'Datos '!#REF!),'Datos '!$S$8)</f>
        <v xml:space="preserve">   </v>
      </c>
    </row>
    <row r="56" spans="1:7" ht="13" hidden="1" customHeight="1" x14ac:dyDescent="0.15">
      <c r="A56" s="361" t="str">
        <f>'Datos '!C114</f>
        <v>Tabletero Pequeño Verde</v>
      </c>
      <c r="B56" s="585"/>
      <c r="C56" s="591" t="str">
        <f>IF($B56&gt;0,PRODUCT($B56,'Datos '!E114),'Datos '!$S$8)</f>
        <v xml:space="preserve">   </v>
      </c>
      <c r="D56" s="726"/>
      <c r="E56" s="721" t="str">
        <f>IF($B56&gt;0,PRODUCT($B56,'Datos '!L114),'Datos '!$S$8)</f>
        <v xml:space="preserve">   </v>
      </c>
      <c r="F56" s="721" t="str">
        <f>IF($B56&gt;0,PRODUCT($B56,'Datos '!M114),'Datos '!$S$8)</f>
        <v xml:space="preserve">   </v>
      </c>
      <c r="G56" s="721" t="str">
        <f>IF($B56&gt;0,PRODUCT($B56,'Datos '!N114),'Datos '!$S$8)</f>
        <v xml:space="preserve">   </v>
      </c>
    </row>
    <row r="57" spans="1:7" ht="13" hidden="1" customHeight="1" x14ac:dyDescent="0.15">
      <c r="A57" s="361" t="e">
        <f>'Datos '!#REF!</f>
        <v>#REF!</v>
      </c>
      <c r="B57" s="585"/>
      <c r="C57" s="591" t="str">
        <f>IF($B57&gt;0,PRODUCT($B57,'Datos '!#REF!),'Datos '!$S$8)</f>
        <v xml:space="preserve">   </v>
      </c>
      <c r="D57" s="726"/>
      <c r="E57" s="721" t="str">
        <f>IF($B57&gt;0,PRODUCT($B57,'Datos '!#REF!),'Datos '!$S$8)</f>
        <v xml:space="preserve">   </v>
      </c>
      <c r="F57" s="721" t="str">
        <f>IF($B57&gt;0,PRODUCT($B57,'Datos '!#REF!),'Datos '!$S$8)</f>
        <v xml:space="preserve">   </v>
      </c>
      <c r="G57" s="721" t="str">
        <f>IF($B57&gt;0,PRODUCT($B57,'Datos '!#REF!),'Datos '!$S$8)</f>
        <v xml:space="preserve">   </v>
      </c>
    </row>
    <row r="58" spans="1:7" ht="13" customHeight="1" x14ac:dyDescent="0.15">
      <c r="A58" s="361" t="str">
        <f>'Datos '!C115</f>
        <v>Batidora Manual (Shaker) x 1 unidad</v>
      </c>
      <c r="B58" s="585"/>
      <c r="C58" s="591" t="str">
        <f>IF($B58&gt;0,PRODUCT($B58,'Datos '!E115),'Datos '!$S$8)</f>
        <v xml:space="preserve">   </v>
      </c>
      <c r="D58" s="726"/>
      <c r="E58" s="721" t="str">
        <f>IF($B58&gt;0,PRODUCT($B58,'Datos '!L115),'Datos '!$S$8)</f>
        <v xml:space="preserve">   </v>
      </c>
      <c r="F58" s="721" t="str">
        <f>IF($B58&gt;0,PRODUCT($B58,'Datos '!M115),'Datos '!$S$8)</f>
        <v xml:space="preserve">   </v>
      </c>
      <c r="G58" s="721" t="str">
        <f>IF($B58&gt;0,PRODUCT($B58,'Datos '!N115),'Datos '!$S$8)</f>
        <v xml:space="preserve">   </v>
      </c>
    </row>
    <row r="59" spans="1:7" ht="13" hidden="1" customHeight="1" x14ac:dyDescent="0.15">
      <c r="A59" s="361" t="e">
        <f>'Datos '!#REF!</f>
        <v>#REF!</v>
      </c>
      <c r="B59" s="585"/>
      <c r="C59" s="591" t="str">
        <f>IF($B59&gt;0,PRODUCT($B59,'Datos '!#REF!),'Datos '!$S$8)</f>
        <v xml:space="preserve">   </v>
      </c>
      <c r="D59" s="726"/>
      <c r="E59" s="721" t="str">
        <f>IF($B59&gt;0,PRODUCT($B59,'Datos '!#REF!),'Datos '!$S$8)</f>
        <v xml:space="preserve">   </v>
      </c>
      <c r="F59" s="721" t="str">
        <f>IF($B59&gt;0,PRODUCT($B59,'Datos '!#REF!),'Datos '!$S$8)</f>
        <v xml:space="preserve">   </v>
      </c>
      <c r="G59" s="721" t="str">
        <f>IF($B59&gt;0,PRODUCT($B59,'Datos '!#REF!),'Datos '!$S$8)</f>
        <v xml:space="preserve">   </v>
      </c>
    </row>
    <row r="60" spans="1:7" ht="13" customHeight="1" x14ac:dyDescent="0.15">
      <c r="A60" s="361" t="str">
        <f>'Datos '!C116</f>
        <v>Cuchara Medidora x 1 unidad</v>
      </c>
      <c r="B60" s="585"/>
      <c r="C60" s="591" t="str">
        <f>IF($B60&gt;0,PRODUCT($B60,'Datos '!E116),'Datos '!$S$8)</f>
        <v xml:space="preserve">   </v>
      </c>
      <c r="D60" s="726"/>
      <c r="E60" s="739" t="str">
        <f>IF($B60&gt;0,PRODUCT($B60,'Datos '!L116),'Datos '!$S$8)</f>
        <v xml:space="preserve">   </v>
      </c>
      <c r="F60" s="740" t="str">
        <f>IF($B60&gt;0,PRODUCT($B60,'Datos '!M116),'Datos '!$S$8)</f>
        <v xml:space="preserve">   </v>
      </c>
      <c r="G60" s="740" t="str">
        <f>IF($B60&gt;0,PRODUCT($B60,'Datos '!N116),'Datos '!$S$8)</f>
        <v xml:space="preserve">   </v>
      </c>
    </row>
    <row r="61" spans="1:7" ht="13" hidden="1" customHeight="1" x14ac:dyDescent="0.15">
      <c r="A61" s="365">
        <f>'Datos '!C117</f>
        <v>0</v>
      </c>
      <c r="B61" s="585"/>
      <c r="C61" s="593" t="str">
        <f>IF($B61&gt;0,PRODUCT($B61,'Datos '!E117),'Datos '!$S$8)</f>
        <v xml:space="preserve">   </v>
      </c>
      <c r="D61" s="727"/>
      <c r="E61" s="738" t="str">
        <f>IF($B61&gt;0,PRODUCT($B61,'Datos '!L117),'Datos '!$S$8)</f>
        <v xml:space="preserve">   </v>
      </c>
      <c r="F61" s="738" t="str">
        <f>IF($B61&gt;0,PRODUCT($B61,'Datos '!M117),'Datos '!$S$8)</f>
        <v xml:space="preserve">   </v>
      </c>
      <c r="G61" s="738" t="str">
        <f>IF($B61&gt;0,PRODUCT($B61,'Datos '!N117),'Datos '!$S$8)</f>
        <v xml:space="preserve">   </v>
      </c>
    </row>
    <row r="62" spans="1:7" ht="13" hidden="1" customHeight="1" x14ac:dyDescent="0.15">
      <c r="A62" s="365">
        <f>'Datos '!C118</f>
        <v>0</v>
      </c>
      <c r="B62" s="585"/>
      <c r="C62" s="593" t="str">
        <f>IF($B62&gt;0,PRODUCT($B62,'Datos '!E118),'Datos '!$S$8)</f>
        <v xml:space="preserve">   </v>
      </c>
      <c r="D62" s="727"/>
      <c r="E62" s="716" t="str">
        <f>IF($B62&gt;0,PRODUCT($B62,'Datos '!L118),'Datos '!$S$8)</f>
        <v xml:space="preserve">   </v>
      </c>
      <c r="F62" s="716" t="str">
        <f>IF($B62&gt;0,PRODUCT($B62,'Datos '!M118),'Datos '!$S$8)</f>
        <v xml:space="preserve">   </v>
      </c>
      <c r="G62" s="716" t="str">
        <f>IF($B62&gt;0,PRODUCT($B62,'Datos '!N118),'Datos '!$S$8)</f>
        <v xml:space="preserve">   </v>
      </c>
    </row>
    <row r="63" spans="1:7" ht="13" hidden="1" customHeight="1" x14ac:dyDescent="0.15">
      <c r="A63" s="365">
        <f>'Datos '!C119</f>
        <v>0</v>
      </c>
      <c r="B63" s="585"/>
      <c r="C63" s="593" t="str">
        <f>IF($B63&gt;0,PRODUCT($B63,'Datos '!E119),'Datos '!$S$8)</f>
        <v xml:space="preserve">   </v>
      </c>
      <c r="D63" s="727"/>
      <c r="E63" s="716" t="str">
        <f>IF($B63&gt;0,PRODUCT($B63,'Datos '!L119),'Datos '!$S$8)</f>
        <v xml:space="preserve">   </v>
      </c>
      <c r="F63" s="716" t="str">
        <f>IF($B63&gt;0,PRODUCT($B63,'Datos '!M119),'Datos '!$S$8)</f>
        <v xml:space="preserve">   </v>
      </c>
      <c r="G63" s="716" t="str">
        <f>IF($B63&gt;0,PRODUCT($B63,'Datos '!N119),'Datos '!$S$8)</f>
        <v xml:space="preserve">   </v>
      </c>
    </row>
    <row r="64" spans="1:7" ht="13" hidden="1" customHeight="1" x14ac:dyDescent="0.15">
      <c r="A64" s="365">
        <f>'Datos '!C120</f>
        <v>0</v>
      </c>
      <c r="B64" s="585"/>
      <c r="C64" s="593" t="str">
        <f>IF($B64&gt;0,PRODUCT($B64,'Datos '!E120),'Datos '!$S$8)</f>
        <v xml:space="preserve">   </v>
      </c>
      <c r="D64" s="727"/>
      <c r="E64" s="716" t="str">
        <f>IF($B64&gt;0,PRODUCT($B64,'Datos '!L120),'Datos '!$S$8)</f>
        <v xml:space="preserve">   </v>
      </c>
      <c r="F64" s="716" t="str">
        <f>IF($B64&gt;0,PRODUCT($B64,'Datos '!M120),'Datos '!$S$8)</f>
        <v xml:space="preserve">   </v>
      </c>
      <c r="G64" s="716" t="str">
        <f>IF($B64&gt;0,PRODUCT($B64,'Datos '!N120),'Datos '!$S$8)</f>
        <v xml:space="preserve">   </v>
      </c>
    </row>
    <row r="65" spans="1:7" ht="13" hidden="1" customHeight="1" x14ac:dyDescent="0.15">
      <c r="A65" s="365">
        <f>'Datos '!C121</f>
        <v>0</v>
      </c>
      <c r="B65" s="585"/>
      <c r="C65" s="593" t="str">
        <f>IF($B65&gt;0,PRODUCT($B65,'Datos '!E121),'Datos '!$S$8)</f>
        <v xml:space="preserve">   </v>
      </c>
      <c r="D65" s="727"/>
      <c r="E65" s="716" t="str">
        <f>IF($B65&gt;0,PRODUCT($B65,'Datos '!L121),'Datos '!$S$8)</f>
        <v xml:space="preserve">   </v>
      </c>
      <c r="F65" s="716" t="str">
        <f>IF($B65&gt;0,PRODUCT($B65,'Datos '!M121),'Datos '!$S$8)</f>
        <v xml:space="preserve">   </v>
      </c>
      <c r="G65" s="716" t="str">
        <f>IF($B65&gt;0,PRODUCT($B65,'Datos '!N121),'Datos '!$S$8)</f>
        <v xml:space="preserve">   </v>
      </c>
    </row>
    <row r="66" spans="1:7" ht="13" hidden="1" customHeight="1" x14ac:dyDescent="0.15">
      <c r="A66" s="365">
        <f>'Datos '!C122</f>
        <v>0</v>
      </c>
      <c r="B66" s="585"/>
      <c r="C66" s="593" t="str">
        <f>IF($B66&gt;0,PRODUCT($B66,'Datos '!E122),'Datos '!$S$8)</f>
        <v xml:space="preserve">   </v>
      </c>
      <c r="D66" s="727"/>
      <c r="E66" s="716" t="str">
        <f>IF($B66&gt;0,PRODUCT($B66,'Datos '!L122),'Datos '!$S$8)</f>
        <v xml:space="preserve">   </v>
      </c>
      <c r="F66" s="716" t="str">
        <f>IF($B66&gt;0,PRODUCT($B66,'Datos '!M122),'Datos '!$S$8)</f>
        <v xml:space="preserve">   </v>
      </c>
      <c r="G66" s="716" t="str">
        <f>IF($B66&gt;0,PRODUCT($B66,'Datos '!N122),'Datos '!$S$8)</f>
        <v xml:space="preserve">   </v>
      </c>
    </row>
    <row r="67" spans="1:7" ht="13" hidden="1" customHeight="1" x14ac:dyDescent="0.15">
      <c r="A67" s="365">
        <f>'Datos '!C123</f>
        <v>0</v>
      </c>
      <c r="B67" s="585"/>
      <c r="C67" s="593" t="str">
        <f>IF($B67&gt;0,PRODUCT($B67,'Datos '!E123),'Datos '!$S$8)</f>
        <v xml:space="preserve">   </v>
      </c>
      <c r="D67" s="727"/>
      <c r="E67" s="716" t="str">
        <f>IF($B67&gt;0,PRODUCT($B67,'Datos '!L123),'Datos '!$S$8)</f>
        <v xml:space="preserve">   </v>
      </c>
      <c r="F67" s="716" t="str">
        <f>IF($B67&gt;0,PRODUCT($B67,'Datos '!M123),'Datos '!$S$8)</f>
        <v xml:space="preserve">   </v>
      </c>
      <c r="G67" s="716" t="str">
        <f>IF($B67&gt;0,PRODUCT($B67,'Datos '!N123),'Datos '!$S$8)</f>
        <v xml:space="preserve">   </v>
      </c>
    </row>
    <row r="68" spans="1:7" ht="13" hidden="1" x14ac:dyDescent="0.15">
      <c r="A68" s="365">
        <f>'Datos '!C124</f>
        <v>0</v>
      </c>
      <c r="B68" s="583"/>
      <c r="C68" s="595" t="str">
        <f>IF($B68&gt;0,PRODUCT($B68,'Datos '!E124),'Datos '!$S$8)</f>
        <v xml:space="preserve">   </v>
      </c>
      <c r="D68" s="728"/>
      <c r="E68" s="716" t="str">
        <f>IF($B68&gt;0,PRODUCT($B68,'Datos '!L124),'Datos '!$S$8)</f>
        <v xml:space="preserve">   </v>
      </c>
      <c r="F68" s="716" t="str">
        <f>IF($B68&gt;0,PRODUCT($B68,'Datos '!M124),'Datos '!$S$8)</f>
        <v xml:space="preserve">   </v>
      </c>
      <c r="G68" s="716" t="str">
        <f>IF($B68&gt;0,PRODUCT($B68,'Datos '!N124),'Datos '!$S$8)</f>
        <v xml:space="preserve">   </v>
      </c>
    </row>
    <row r="69" spans="1:7" ht="15" customHeight="1" x14ac:dyDescent="0.15">
      <c r="A69" s="309"/>
      <c r="B69" s="67"/>
      <c r="C69" s="68"/>
      <c r="D69" s="69"/>
      <c r="E69" s="729"/>
      <c r="F69" s="730"/>
      <c r="G69" s="730"/>
    </row>
    <row r="70" spans="1:7" ht="14" x14ac:dyDescent="0.15">
      <c r="A70" s="310"/>
      <c r="B70" s="275"/>
      <c r="C70" s="276"/>
      <c r="D70" s="731"/>
      <c r="E70" s="732"/>
      <c r="F70" s="733"/>
      <c r="G70" s="733"/>
    </row>
    <row r="71" spans="1:7" ht="16" customHeight="1" x14ac:dyDescent="0.2">
      <c r="A71" s="844" t="s">
        <v>41</v>
      </c>
      <c r="B71" s="845"/>
      <c r="C71" s="70">
        <f>SUM(C5:C68)</f>
        <v>0</v>
      </c>
      <c r="D71" s="71">
        <f>SUM(D5:D68)</f>
        <v>0</v>
      </c>
      <c r="E71" s="734">
        <f>SUM(E5:E68)</f>
        <v>0</v>
      </c>
      <c r="F71" s="71">
        <f>SUM(F5:F68)</f>
        <v>0</v>
      </c>
      <c r="G71" s="71">
        <f>SUM(G5:G68)</f>
        <v>0</v>
      </c>
    </row>
    <row r="72" spans="1:7" ht="13" customHeight="1" x14ac:dyDescent="0.15">
      <c r="A72" s="74"/>
      <c r="B72" s="74"/>
      <c r="C72" s="74"/>
      <c r="D72" s="735"/>
      <c r="E72" s="742" t="s">
        <v>325</v>
      </c>
      <c r="F72" s="742" t="s">
        <v>326</v>
      </c>
      <c r="G72" s="742" t="s">
        <v>327</v>
      </c>
    </row>
    <row r="73" spans="1:7" ht="17.75" customHeight="1" x14ac:dyDescent="0.2">
      <c r="A73" s="59"/>
      <c r="B73" s="59"/>
      <c r="C73" s="59"/>
      <c r="D73" s="736" t="s">
        <v>42</v>
      </c>
      <c r="E73" s="737">
        <f>$D$71-E71</f>
        <v>0</v>
      </c>
      <c r="F73" s="737">
        <f>$D$71-F71</f>
        <v>0</v>
      </c>
      <c r="G73" s="737">
        <f>$D$71-G71</f>
        <v>0</v>
      </c>
    </row>
    <row r="84" s="1" customFormat="1" ht="13.5" customHeight="1" x14ac:dyDescent="0.15"/>
  </sheetData>
  <sheetProtection algorithmName="SHA-512" hashValue="ik4Y+7qp6jFNlUf1UBcEPCGWJK4UOCu/qmRH7nk+wTLGReZydCa882YXZUVDElWnpR62VzDh5Z3al+81z4Pw+A==" saltValue="n7rcNlN/Ocb0nJhdSYiVpw==" spinCount="100000" sheet="1" formatColumns="0" formatRows="0" sort="0" autoFilter="0"/>
  <dataConsolidate/>
  <mergeCells count="4">
    <mergeCell ref="B1:C1"/>
    <mergeCell ref="B2:C2"/>
    <mergeCell ref="B3:C3"/>
    <mergeCell ref="A71:B71"/>
  </mergeCells>
  <dataValidations count="1">
    <dataValidation type="whole" allowBlank="1" showErrorMessage="1" error="Ingrese Valores entre 0 y 99" sqref="D50 B29:B68 B5:B26" xr:uid="{DD242038-093F-784F-A3FE-74516E2EA135}">
      <formula1>0</formula1>
      <formula2>99</formula2>
    </dataValidation>
  </dataValidations>
  <pageMargins left="1" right="1" top="1" bottom="1" header="0.25" footer="0.25"/>
  <pageSetup orientation="portrait"/>
  <headerFooter alignWithMargins="0">
    <oddFooter>&amp;C&amp;"Helvetica,Regular"&amp;12&amp;K000000&amp;P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7309-7977-5541-9C9B-F3E576AD6BC2}">
  <sheetPr>
    <pageSetUpPr fitToPage="1"/>
  </sheetPr>
  <dimension ref="A1:AE125"/>
  <sheetViews>
    <sheetView showGridLines="0" zoomScale="107" workbookViewId="0">
      <selection activeCell="E87" sqref="E87"/>
    </sheetView>
  </sheetViews>
  <sheetFormatPr baseColWidth="10" defaultRowHeight="12.75" customHeight="1" x14ac:dyDescent="0.15"/>
  <cols>
    <col min="1" max="1" width="2.5" style="1" customWidth="1"/>
    <col min="2" max="2" width="9.1640625" style="1" customWidth="1"/>
    <col min="3" max="3" width="64.33203125" style="1" customWidth="1"/>
    <col min="4" max="5" width="11.6640625" style="1" bestFit="1" customWidth="1"/>
    <col min="6" max="6" width="14" style="1" bestFit="1" customWidth="1"/>
    <col min="7" max="7" width="12.1640625" style="1" bestFit="1" customWidth="1"/>
    <col min="8" max="8" width="9.33203125" style="1" customWidth="1"/>
    <col min="9" max="9" width="9.83203125" style="1" customWidth="1"/>
    <col min="10" max="11" width="11.5" style="1" bestFit="1" customWidth="1"/>
    <col min="12" max="12" width="20.5" style="385" bestFit="1" customWidth="1"/>
    <col min="13" max="13" width="17.1640625" style="1" bestFit="1" customWidth="1"/>
    <col min="14" max="14" width="13.83203125" style="1" bestFit="1" customWidth="1"/>
    <col min="15" max="16" width="10.6640625" style="1" customWidth="1"/>
    <col min="17" max="17" width="37.5" style="1" customWidth="1"/>
    <col min="18" max="18" width="18.5" bestFit="1" customWidth="1"/>
    <col min="19" max="19" width="20.1640625" customWidth="1"/>
    <col min="20" max="20" width="13.83203125" customWidth="1"/>
    <col min="21" max="22" width="10.83203125" customWidth="1"/>
    <col min="23" max="23" width="13" customWidth="1"/>
  </cols>
  <sheetData>
    <row r="1" spans="1:31" ht="12.75" customHeight="1" thickBot="1" x14ac:dyDescent="0.2">
      <c r="A1" s="264"/>
      <c r="B1" s="264"/>
      <c r="C1" s="504"/>
      <c r="D1" s="505"/>
      <c r="E1" s="505"/>
      <c r="F1" s="264"/>
      <c r="G1" s="264"/>
      <c r="H1" s="264"/>
      <c r="I1" s="264"/>
      <c r="J1" s="264"/>
      <c r="K1" s="264"/>
      <c r="L1" s="497"/>
      <c r="M1" s="264"/>
      <c r="N1" s="264"/>
      <c r="O1" s="264"/>
      <c r="P1" s="264"/>
    </row>
    <row r="2" spans="1:31" ht="12.75" customHeight="1" x14ac:dyDescent="0.15">
      <c r="A2" s="264"/>
      <c r="B2" s="264"/>
      <c r="C2" s="637" t="s">
        <v>288</v>
      </c>
      <c r="D2" s="508">
        <v>1.8700000000000001E-2</v>
      </c>
      <c r="E2" s="509"/>
      <c r="F2" s="264"/>
      <c r="G2" s="264"/>
      <c r="H2" s="388"/>
      <c r="I2" s="500"/>
      <c r="J2" s="264"/>
      <c r="K2" s="264"/>
      <c r="L2" s="497"/>
      <c r="M2" s="264"/>
      <c r="N2" s="264"/>
      <c r="O2" s="264"/>
      <c r="P2" s="264"/>
      <c r="Q2" s="876" t="s">
        <v>55</v>
      </c>
      <c r="R2" s="877"/>
      <c r="S2" s="877"/>
      <c r="T2" s="878"/>
      <c r="V2" s="873" t="s">
        <v>56</v>
      </c>
      <c r="W2" s="874"/>
      <c r="X2" s="874"/>
      <c r="Y2" s="874"/>
      <c r="Z2" s="874"/>
      <c r="AA2" s="874"/>
      <c r="AB2" s="874"/>
      <c r="AC2" s="874"/>
      <c r="AD2" s="874"/>
      <c r="AE2" s="875"/>
    </row>
    <row r="3" spans="1:31" ht="12.75" customHeight="1" x14ac:dyDescent="0.15">
      <c r="A3" s="264"/>
      <c r="B3" s="264"/>
      <c r="C3" s="510"/>
      <c r="D3" s="506"/>
      <c r="E3" s="511"/>
      <c r="F3" s="264"/>
      <c r="G3" s="264"/>
      <c r="H3" s="500"/>
      <c r="I3" s="500"/>
      <c r="J3" s="264"/>
      <c r="K3" s="264"/>
      <c r="L3" s="497"/>
      <c r="M3" s="264"/>
      <c r="N3" s="264"/>
      <c r="O3" s="264"/>
      <c r="P3" s="264"/>
      <c r="Q3" s="280" t="s">
        <v>57</v>
      </c>
      <c r="R3" s="61" t="s">
        <v>289</v>
      </c>
      <c r="S3" s="621" t="s">
        <v>290</v>
      </c>
      <c r="T3" s="281" t="s">
        <v>58</v>
      </c>
      <c r="V3" s="280" t="s">
        <v>59</v>
      </c>
      <c r="W3" s="61" t="s">
        <v>60</v>
      </c>
      <c r="X3" s="61" t="s">
        <v>13</v>
      </c>
      <c r="Y3" s="61" t="s">
        <v>61</v>
      </c>
      <c r="Z3" s="61"/>
      <c r="AA3" s="61" t="s">
        <v>266</v>
      </c>
      <c r="AB3" s="576" t="s">
        <v>267</v>
      </c>
      <c r="AC3" s="606" t="s">
        <v>265</v>
      </c>
      <c r="AD3" s="605" t="s">
        <v>270</v>
      </c>
      <c r="AE3" s="281" t="s">
        <v>62</v>
      </c>
    </row>
    <row r="4" spans="1:31" ht="12.75" customHeight="1" x14ac:dyDescent="0.15">
      <c r="A4" s="264"/>
      <c r="B4" s="264"/>
      <c r="C4" s="510" t="s">
        <v>63</v>
      </c>
      <c r="D4" s="507">
        <v>1.2749999999999999</v>
      </c>
      <c r="E4" s="512" t="s">
        <v>64</v>
      </c>
      <c r="F4" s="264"/>
      <c r="G4" s="264"/>
      <c r="H4" s="264"/>
      <c r="I4" s="264"/>
      <c r="J4" s="264"/>
      <c r="K4" s="264"/>
      <c r="L4" s="497"/>
      <c r="M4" s="264"/>
      <c r="N4" s="264"/>
      <c r="O4" s="264"/>
      <c r="P4" s="264"/>
      <c r="Q4" s="282">
        <v>1.0999999999999999E-2</v>
      </c>
      <c r="R4" s="84">
        <v>6.8099999999999994E-2</v>
      </c>
      <c r="S4" s="85">
        <v>0</v>
      </c>
      <c r="T4" s="283"/>
      <c r="V4" s="282">
        <v>0.21</v>
      </c>
      <c r="W4" s="84">
        <v>0.21</v>
      </c>
      <c r="X4" s="84">
        <v>0.33705000000000002</v>
      </c>
      <c r="Y4" s="84">
        <v>0</v>
      </c>
      <c r="Z4" s="84">
        <v>6.5000000000000002E-2</v>
      </c>
      <c r="AA4" s="85">
        <v>0.03</v>
      </c>
      <c r="AB4" s="577">
        <v>3.5000000000000003E-2</v>
      </c>
      <c r="AC4" s="577">
        <v>6.5000000000000002E-2</v>
      </c>
      <c r="AD4" s="577">
        <v>6.7500000000000004E-2</v>
      </c>
      <c r="AE4" s="283"/>
    </row>
    <row r="5" spans="1:31" ht="12.75" customHeight="1" thickBot="1" x14ac:dyDescent="0.2">
      <c r="A5" s="264"/>
      <c r="B5" s="264"/>
      <c r="C5" s="513" t="s">
        <v>65</v>
      </c>
      <c r="D5" s="514">
        <v>1.38</v>
      </c>
      <c r="E5" s="515">
        <v>1.21</v>
      </c>
      <c r="F5" s="264">
        <v>1.40205</v>
      </c>
      <c r="G5" s="393"/>
      <c r="H5" s="264"/>
      <c r="I5" s="264"/>
      <c r="J5" s="264"/>
      <c r="K5" s="264"/>
      <c r="L5" s="497"/>
      <c r="M5" s="264"/>
      <c r="N5" s="264"/>
      <c r="O5" s="264"/>
      <c r="P5" s="264"/>
      <c r="Q5" s="284"/>
      <c r="R5" s="269">
        <v>1133.33</v>
      </c>
      <c r="S5" s="86">
        <v>368.47</v>
      </c>
      <c r="T5" s="285"/>
      <c r="V5" s="284"/>
      <c r="W5" s="269"/>
      <c r="X5" s="269"/>
      <c r="Y5" s="269"/>
      <c r="Z5" s="269"/>
      <c r="AA5" s="269"/>
      <c r="AB5" s="578"/>
      <c r="AC5" s="578"/>
      <c r="AD5" s="578"/>
      <c r="AE5" s="285"/>
    </row>
    <row r="6" spans="1:31" ht="13.5" customHeight="1" thickBot="1" x14ac:dyDescent="0.2">
      <c r="A6" s="264"/>
      <c r="B6" s="264"/>
      <c r="C6" s="264"/>
      <c r="D6" s="264"/>
      <c r="E6" s="264"/>
      <c r="F6" s="264"/>
      <c r="G6" s="264"/>
      <c r="H6" s="264"/>
      <c r="I6" s="264"/>
      <c r="J6" s="264"/>
      <c r="K6" s="502"/>
      <c r="L6" s="462"/>
      <c r="M6" s="497" t="s">
        <v>252</v>
      </c>
      <c r="N6" s="503" t="str">
        <f>publico!$H$32</f>
        <v>25/07/2026</v>
      </c>
      <c r="O6" s="264"/>
      <c r="P6" s="264"/>
      <c r="Q6" s="286">
        <f>IF('Listado de Precios Interactivo'!$C$2='Datos '!Q3,Q4,0)</f>
        <v>0</v>
      </c>
      <c r="R6" s="86">
        <f>IF('Listado de Precios Interactivo'!$C$2='Datos '!R3,R4,0)</f>
        <v>6.8099999999999994E-2</v>
      </c>
      <c r="S6" s="86">
        <f>IF('Listado de Precios Interactivo'!$C$2='Datos '!S3,S4,0)</f>
        <v>0</v>
      </c>
      <c r="T6" s="287">
        <f>SUM(Q6:S6)</f>
        <v>6.8099999999999994E-2</v>
      </c>
      <c r="V6" s="294">
        <f>IF('Listado de Precios Interactivo'!$C$3='Datos '!V3,V4,0)</f>
        <v>0.21</v>
      </c>
      <c r="W6" s="295">
        <f>IF('Listado de Precios Interactivo'!$C$3='Datos '!W3,W4,0)</f>
        <v>0</v>
      </c>
      <c r="X6" s="295">
        <f>IF('Listado de Precios Interactivo'!$C$3='Datos '!X3,X4,0)</f>
        <v>0</v>
      </c>
      <c r="Y6" s="295">
        <f>IF('Listado de Precios Interactivo'!$C$3='Datos '!Y3,Y4,0)</f>
        <v>0</v>
      </c>
      <c r="Z6" s="295">
        <f>IF('Listado de Precios Interactivo'!$B$2='Datos '!Z3,'Datos '!Z4,0)</f>
        <v>6.5000000000000002E-2</v>
      </c>
      <c r="AA6" s="295">
        <f>IF('Listado de Precios Interactivo'!$B$2='Datos '!AA3,'Datos '!AA4,0)</f>
        <v>0</v>
      </c>
      <c r="AB6" s="579">
        <f>IF('Listado de Precios Interactivo'!$B$2='Datos '!AB3,'Datos '!AB4,0)</f>
        <v>0</v>
      </c>
      <c r="AC6" s="579">
        <f>IF('Listado de Precios Interactivo'!$B$2='Datos '!AC3,'Datos '!AC4,0)</f>
        <v>0</v>
      </c>
      <c r="AD6" s="579">
        <f>IF('Listado de Precios Interactivo'!$B$2='Datos '!AD3,'Datos '!AD4,0)</f>
        <v>0</v>
      </c>
      <c r="AE6" s="296">
        <f>SUM(1,V6:AD6)</f>
        <v>1.2749999999999999</v>
      </c>
    </row>
    <row r="7" spans="1:31" ht="15" customHeight="1" x14ac:dyDescent="0.15">
      <c r="A7" s="264"/>
      <c r="B7" s="482" t="s">
        <v>66</v>
      </c>
      <c r="C7" s="483" t="s">
        <v>1</v>
      </c>
      <c r="D7" s="484" t="s">
        <v>21</v>
      </c>
      <c r="E7" s="484" t="s">
        <v>21</v>
      </c>
      <c r="F7" s="485"/>
      <c r="G7" s="486">
        <v>0.25</v>
      </c>
      <c r="H7" s="486">
        <v>0.35</v>
      </c>
      <c r="I7" s="486">
        <v>0.42</v>
      </c>
      <c r="J7" s="486">
        <v>0.5</v>
      </c>
      <c r="K7" s="485"/>
      <c r="L7" s="487" t="s">
        <v>67</v>
      </c>
      <c r="M7" s="485"/>
      <c r="N7" s="488" t="s">
        <v>68</v>
      </c>
      <c r="O7" s="264"/>
      <c r="P7" s="264"/>
      <c r="Q7" s="284"/>
      <c r="R7" s="269"/>
      <c r="S7" s="269"/>
      <c r="T7" s="285"/>
    </row>
    <row r="8" spans="1:31" ht="13.5" customHeight="1" x14ac:dyDescent="0.15">
      <c r="A8" s="264"/>
      <c r="B8" s="489" t="s">
        <v>22</v>
      </c>
      <c r="C8" s="468" t="s">
        <v>3</v>
      </c>
      <c r="D8" s="463" t="s">
        <v>69</v>
      </c>
      <c r="E8" s="463" t="s">
        <v>70</v>
      </c>
      <c r="F8" s="465"/>
      <c r="G8" s="465"/>
      <c r="H8" s="465"/>
      <c r="I8" s="465"/>
      <c r="J8" s="465"/>
      <c r="K8" s="469"/>
      <c r="L8" s="470"/>
      <c r="M8" s="465"/>
      <c r="N8" s="490"/>
      <c r="O8" s="264"/>
      <c r="P8" s="264"/>
      <c r="Q8" s="289" t="s">
        <v>274</v>
      </c>
      <c r="R8" s="87">
        <f>PRODUCT($AE$6,$S$5)</f>
        <v>469.79925000000003</v>
      </c>
      <c r="S8" s="86" t="s">
        <v>71</v>
      </c>
      <c r="T8" s="285"/>
    </row>
    <row r="9" spans="1:31" ht="12.75" customHeight="1" x14ac:dyDescent="0.15">
      <c r="A9" s="264"/>
      <c r="B9" s="491">
        <v>27.55</v>
      </c>
      <c r="C9" s="471" t="s">
        <v>72</v>
      </c>
      <c r="D9" s="472">
        <f>'Sheet1-1'!E11</f>
        <v>56193</v>
      </c>
      <c r="E9" s="472">
        <f>'Sheet1-1'!F11</f>
        <v>66110</v>
      </c>
      <c r="F9" s="466"/>
      <c r="G9" s="466">
        <f t="shared" ref="G9:G14" si="0">E9-(D9*G$7)</f>
        <v>52061.75</v>
      </c>
      <c r="H9" s="466">
        <f t="shared" ref="H9:H14" si="1">E9-(D9*H$7)</f>
        <v>46442.45</v>
      </c>
      <c r="I9" s="466">
        <f t="shared" ref="I9:I14" si="2">E9-(D9*I$7)</f>
        <v>42508.94</v>
      </c>
      <c r="J9" s="466">
        <f t="shared" ref="J9:J14" si="3">E9-(D9*J$7)</f>
        <v>38013.5</v>
      </c>
      <c r="K9" s="473"/>
      <c r="L9" s="470">
        <f>PRODUCT(E9,$E$5)</f>
        <v>79993.099999999991</v>
      </c>
      <c r="M9" s="466"/>
      <c r="N9" s="492">
        <f t="shared" ref="N9:N14" si="4">ROUND(L9,0)</f>
        <v>79993</v>
      </c>
      <c r="O9" s="264"/>
      <c r="P9" s="264"/>
      <c r="Q9" s="288"/>
      <c r="R9" s="87"/>
      <c r="S9" s="88"/>
      <c r="T9" s="285"/>
    </row>
    <row r="10" spans="1:31" ht="12.75" customHeight="1" x14ac:dyDescent="0.15">
      <c r="A10" s="264"/>
      <c r="B10" s="491">
        <v>27.55</v>
      </c>
      <c r="C10" s="101" t="s">
        <v>276</v>
      </c>
      <c r="D10" s="472">
        <f>'Sheet1-1'!E18</f>
        <v>56193</v>
      </c>
      <c r="E10" s="472">
        <f>'Sheet1-1'!F18</f>
        <v>66110</v>
      </c>
      <c r="F10" s="466"/>
      <c r="G10" s="466">
        <f t="shared" si="0"/>
        <v>52061.75</v>
      </c>
      <c r="H10" s="466">
        <f t="shared" si="1"/>
        <v>46442.45</v>
      </c>
      <c r="I10" s="466">
        <f t="shared" si="2"/>
        <v>42508.94</v>
      </c>
      <c r="J10" s="466">
        <f t="shared" si="3"/>
        <v>38013.5</v>
      </c>
      <c r="K10" s="473"/>
      <c r="L10" s="470">
        <f t="shared" ref="L10:L18" si="5">PRODUCT(E10,$E$5)</f>
        <v>79993.099999999991</v>
      </c>
      <c r="M10" s="466"/>
      <c r="N10" s="492">
        <f t="shared" si="4"/>
        <v>79993</v>
      </c>
      <c r="O10" s="264"/>
      <c r="P10" s="264"/>
      <c r="Q10" s="288"/>
      <c r="R10" s="87"/>
      <c r="S10" s="88"/>
      <c r="T10" s="285"/>
    </row>
    <row r="11" spans="1:31" ht="12.75" customHeight="1" x14ac:dyDescent="0.15">
      <c r="A11" s="264"/>
      <c r="B11" s="491">
        <v>11.5</v>
      </c>
      <c r="C11" s="471" t="s">
        <v>43</v>
      </c>
      <c r="D11" s="474">
        <f>'Sheet1-1'!E27</f>
        <v>26588</v>
      </c>
      <c r="E11" s="472">
        <f>'Sheet1-1'!F27</f>
        <v>31280</v>
      </c>
      <c r="F11" s="473"/>
      <c r="G11" s="473">
        <f t="shared" si="0"/>
        <v>24633</v>
      </c>
      <c r="H11" s="473">
        <f t="shared" si="1"/>
        <v>21974.2</v>
      </c>
      <c r="I11" s="473">
        <f t="shared" si="2"/>
        <v>20113.04</v>
      </c>
      <c r="J11" s="473">
        <f t="shared" si="3"/>
        <v>17986</v>
      </c>
      <c r="K11" s="473"/>
      <c r="L11" s="470">
        <f t="shared" si="5"/>
        <v>37848.799999999996</v>
      </c>
      <c r="M11" s="473"/>
      <c r="N11" s="493">
        <f t="shared" si="4"/>
        <v>37849</v>
      </c>
      <c r="O11" s="264"/>
      <c r="P11" s="264"/>
      <c r="Q11" s="288"/>
      <c r="R11" s="87"/>
      <c r="S11" s="88"/>
      <c r="T11" s="285"/>
    </row>
    <row r="12" spans="1:31" ht="12.75" customHeight="1" x14ac:dyDescent="0.15">
      <c r="A12" s="264"/>
      <c r="B12" s="491">
        <v>41.3</v>
      </c>
      <c r="C12" s="471" t="s">
        <v>73</v>
      </c>
      <c r="D12" s="472">
        <f>'Sheet1-1'!E19</f>
        <v>92587</v>
      </c>
      <c r="E12" s="472">
        <f>'Sheet1-1'!F19</f>
        <v>108926</v>
      </c>
      <c r="F12" s="466"/>
      <c r="G12" s="466">
        <f t="shared" si="0"/>
        <v>85779.25</v>
      </c>
      <c r="H12" s="466">
        <f t="shared" si="1"/>
        <v>76520.55</v>
      </c>
      <c r="I12" s="466">
        <f t="shared" si="2"/>
        <v>70039.459999999992</v>
      </c>
      <c r="J12" s="466">
        <f t="shared" si="3"/>
        <v>62632.5</v>
      </c>
      <c r="K12" s="473"/>
      <c r="L12" s="470">
        <f t="shared" si="5"/>
        <v>131800.46</v>
      </c>
      <c r="M12" s="466"/>
      <c r="N12" s="492">
        <f t="shared" si="4"/>
        <v>131800</v>
      </c>
      <c r="O12" s="264"/>
      <c r="P12" s="264"/>
      <c r="Q12" s="289" t="s">
        <v>74</v>
      </c>
      <c r="R12" s="87"/>
      <c r="S12" s="88"/>
      <c r="T12" s="285"/>
    </row>
    <row r="13" spans="1:31" ht="12.75" customHeight="1" x14ac:dyDescent="0.15">
      <c r="A13" s="264"/>
      <c r="B13" s="491">
        <v>45.9</v>
      </c>
      <c r="C13" s="471" t="s">
        <v>285</v>
      </c>
      <c r="D13" s="472">
        <f>'Sheet1-1'!E20</f>
        <v>88050</v>
      </c>
      <c r="E13" s="472">
        <f>'Sheet1-1'!F20</f>
        <v>110021</v>
      </c>
      <c r="F13" s="466"/>
      <c r="G13" s="466">
        <f t="shared" si="0"/>
        <v>88008.5</v>
      </c>
      <c r="H13" s="466">
        <f t="shared" si="1"/>
        <v>79203.5</v>
      </c>
      <c r="I13" s="466">
        <f t="shared" si="2"/>
        <v>73040</v>
      </c>
      <c r="J13" s="466">
        <f t="shared" si="3"/>
        <v>65996</v>
      </c>
      <c r="K13" s="473"/>
      <c r="L13" s="470">
        <f t="shared" si="5"/>
        <v>133125.41</v>
      </c>
      <c r="M13" s="466"/>
      <c r="N13" s="492">
        <f t="shared" si="4"/>
        <v>133125</v>
      </c>
      <c r="O13" s="264"/>
      <c r="P13" s="264"/>
      <c r="Q13" s="624"/>
      <c r="R13" s="625"/>
      <c r="S13" s="626"/>
      <c r="T13" s="627"/>
    </row>
    <row r="14" spans="1:31" ht="12.75" customHeight="1" x14ac:dyDescent="0.15">
      <c r="A14" s="264"/>
      <c r="B14" s="491">
        <v>34.99</v>
      </c>
      <c r="C14" s="471" t="s">
        <v>275</v>
      </c>
      <c r="D14" s="472">
        <f>'Sheet1-1'!E33</f>
        <v>69896</v>
      </c>
      <c r="E14" s="472">
        <f>'Sheet1-1'!F33</f>
        <v>85301</v>
      </c>
      <c r="F14" s="466"/>
      <c r="G14" s="466">
        <f t="shared" si="0"/>
        <v>67827</v>
      </c>
      <c r="H14" s="466">
        <f t="shared" si="1"/>
        <v>60837.4</v>
      </c>
      <c r="I14" s="466">
        <f t="shared" si="2"/>
        <v>55944.68</v>
      </c>
      <c r="J14" s="466">
        <f t="shared" si="3"/>
        <v>50353</v>
      </c>
      <c r="K14" s="473"/>
      <c r="L14" s="470">
        <f t="shared" si="5"/>
        <v>103214.20999999999</v>
      </c>
      <c r="M14" s="466"/>
      <c r="N14" s="492">
        <f t="shared" si="4"/>
        <v>103214</v>
      </c>
      <c r="O14" s="264"/>
      <c r="P14" s="264"/>
      <c r="Q14" s="624"/>
      <c r="R14" s="625"/>
      <c r="S14" s="626"/>
      <c r="T14" s="627"/>
    </row>
    <row r="15" spans="1:31" ht="12.75" customHeight="1" x14ac:dyDescent="0.15">
      <c r="A15" s="264"/>
      <c r="B15" s="491">
        <v>23.49</v>
      </c>
      <c r="C15" s="471" t="s">
        <v>320</v>
      </c>
      <c r="D15" s="472">
        <f>'Sheet1-1'!E32</f>
        <v>47892</v>
      </c>
      <c r="E15" s="472">
        <f>'Sheet1-1'!F32</f>
        <v>56344</v>
      </c>
      <c r="F15" s="466"/>
      <c r="G15" s="466">
        <f>E15-(D15*G$7)</f>
        <v>44371</v>
      </c>
      <c r="H15" s="466">
        <f>E15-(D15*H$7)</f>
        <v>39581.800000000003</v>
      </c>
      <c r="I15" s="466">
        <f>E15-(D15*I$7)</f>
        <v>36229.360000000001</v>
      </c>
      <c r="J15" s="466">
        <f>E15-(D15*J$7)</f>
        <v>32398</v>
      </c>
      <c r="K15" s="473"/>
      <c r="L15" s="470">
        <f>PRODUCT(E15,$E$5)</f>
        <v>68176.240000000005</v>
      </c>
      <c r="M15" s="466"/>
      <c r="N15" s="492">
        <f>ROUND(L15,0)</f>
        <v>68176</v>
      </c>
      <c r="O15" s="264"/>
      <c r="P15" s="264"/>
      <c r="Q15" s="624"/>
      <c r="R15" s="625"/>
      <c r="S15" s="626"/>
      <c r="T15" s="627"/>
    </row>
    <row r="16" spans="1:31" ht="12.75" customHeight="1" x14ac:dyDescent="0.15">
      <c r="A16" s="264"/>
      <c r="B16" s="491">
        <v>30.76</v>
      </c>
      <c r="C16" s="632" t="s">
        <v>287</v>
      </c>
      <c r="D16" s="472">
        <f>'Sheet1-1'!E34</f>
        <v>50073</v>
      </c>
      <c r="E16" s="472">
        <f>'Sheet1-1'!F34</f>
        <v>68823</v>
      </c>
      <c r="F16" s="466"/>
      <c r="G16" s="466">
        <f>E16-(D16*G$7)</f>
        <v>56304.75</v>
      </c>
      <c r="H16" s="466">
        <f>E16-(D16*H$7)</f>
        <v>51297.45</v>
      </c>
      <c r="I16" s="466">
        <f>E16-(D16*I$7)</f>
        <v>47792.34</v>
      </c>
      <c r="J16" s="466">
        <f>E16-(D16*J$7)</f>
        <v>43786.5</v>
      </c>
      <c r="K16" s="473"/>
      <c r="L16" s="470">
        <f t="shared" si="5"/>
        <v>83275.83</v>
      </c>
      <c r="M16" s="466"/>
      <c r="N16" s="492">
        <f>ROUND(L16,0)</f>
        <v>83276</v>
      </c>
      <c r="O16" s="264"/>
      <c r="P16" s="264"/>
      <c r="Q16" s="624"/>
      <c r="R16" s="625"/>
      <c r="S16" s="626"/>
      <c r="T16" s="627"/>
    </row>
    <row r="17" spans="1:21" ht="12.75" customHeight="1" x14ac:dyDescent="0.15">
      <c r="A17" s="264"/>
      <c r="B17" s="491">
        <v>55.05</v>
      </c>
      <c r="C17" s="812" t="s">
        <v>331</v>
      </c>
      <c r="D17" s="472">
        <f>'Sheet1-1'!E35</f>
        <v>112182</v>
      </c>
      <c r="E17" s="472">
        <f>'Sheet1-1'!F35</f>
        <v>131979</v>
      </c>
      <c r="F17" s="466"/>
      <c r="G17" s="466">
        <f>E17-(D17*G$7)</f>
        <v>103933.5</v>
      </c>
      <c r="H17" s="466">
        <f>E17-(D17*H$7)</f>
        <v>92715.3</v>
      </c>
      <c r="I17" s="466">
        <f>E17-(D17*I$7)</f>
        <v>84862.56</v>
      </c>
      <c r="J17" s="466">
        <f>E17-(D17*J$7)</f>
        <v>75888</v>
      </c>
      <c r="K17" s="473"/>
      <c r="L17" s="470">
        <f>PRODUCT(E17,$E$5)</f>
        <v>159694.59</v>
      </c>
      <c r="M17" s="466"/>
      <c r="N17" s="492">
        <f>ROUND(L17,0)</f>
        <v>159695</v>
      </c>
      <c r="O17" s="264"/>
      <c r="P17" s="264"/>
      <c r="Q17" s="624"/>
      <c r="R17" s="625"/>
      <c r="S17" s="626"/>
      <c r="T17" s="627"/>
    </row>
    <row r="18" spans="1:21" ht="12.75" customHeight="1" x14ac:dyDescent="0.15">
      <c r="A18" s="264"/>
      <c r="B18" s="491">
        <v>11.02</v>
      </c>
      <c r="C18" s="811" t="s">
        <v>302</v>
      </c>
      <c r="D18" s="472">
        <f>'Sheet1-1'!E37</f>
        <v>20516</v>
      </c>
      <c r="E18" s="472">
        <f>'Sheet1-1'!F37</f>
        <v>26133</v>
      </c>
      <c r="F18" s="466"/>
      <c r="G18" s="466">
        <f>E18-(D18*G$7)</f>
        <v>21004</v>
      </c>
      <c r="H18" s="466">
        <f>E18-(D18*H$7)</f>
        <v>18952.400000000001</v>
      </c>
      <c r="I18" s="466">
        <f>E18-(D18*I$7)</f>
        <v>17516.28</v>
      </c>
      <c r="J18" s="466">
        <f>E18-(D18*J$7)</f>
        <v>15875</v>
      </c>
      <c r="K18" s="473"/>
      <c r="L18" s="470">
        <f t="shared" si="5"/>
        <v>31620.93</v>
      </c>
      <c r="M18" s="466"/>
      <c r="N18" s="492">
        <f>ROUND(L18,0)</f>
        <v>31621</v>
      </c>
      <c r="O18" s="264"/>
      <c r="P18" s="264"/>
      <c r="Q18" s="624"/>
      <c r="R18" s="625"/>
      <c r="S18" s="626"/>
      <c r="T18" s="627"/>
    </row>
    <row r="19" spans="1:21" ht="12.75" customHeight="1" x14ac:dyDescent="0.15">
      <c r="A19" s="264"/>
      <c r="B19" s="491">
        <v>21.94</v>
      </c>
      <c r="C19" s="694" t="s">
        <v>336</v>
      </c>
      <c r="D19" s="472">
        <f>'Sheet1-1'!E38</f>
        <v>44697</v>
      </c>
      <c r="E19" s="472">
        <f>'Sheet1-1'!F38</f>
        <v>52587</v>
      </c>
      <c r="F19" s="466"/>
      <c r="G19" s="466">
        <f>E19-(D19*G$7)</f>
        <v>41412.75</v>
      </c>
      <c r="H19" s="466">
        <f>E19-(D19*H$7)</f>
        <v>36943.050000000003</v>
      </c>
      <c r="I19" s="466">
        <f>E19-(D19*I$7)</f>
        <v>33814.26</v>
      </c>
      <c r="J19" s="466">
        <f>E19-(D19*J$7)</f>
        <v>30238.5</v>
      </c>
      <c r="K19" s="473"/>
      <c r="L19" s="470">
        <f>PRODUCT(E19,$E$5)</f>
        <v>63630.27</v>
      </c>
      <c r="M19" s="466"/>
      <c r="N19" s="492">
        <f>ROUND(L19,0)</f>
        <v>63630</v>
      </c>
      <c r="O19" s="264"/>
      <c r="P19" s="264"/>
      <c r="Q19" s="624"/>
      <c r="R19" s="625"/>
      <c r="S19" s="626"/>
      <c r="T19" s="627"/>
    </row>
    <row r="20" spans="1:21" ht="12.75" customHeight="1" thickBot="1" x14ac:dyDescent="0.2">
      <c r="A20" s="264"/>
      <c r="B20" s="491"/>
      <c r="C20" s="468" t="s">
        <v>4</v>
      </c>
      <c r="D20" s="472"/>
      <c r="E20" s="472"/>
      <c r="F20" s="466"/>
      <c r="G20" s="466"/>
      <c r="H20" s="466"/>
      <c r="I20" s="466"/>
      <c r="J20" s="466"/>
      <c r="K20" s="473"/>
      <c r="L20" s="470"/>
      <c r="M20" s="466"/>
      <c r="N20" s="492"/>
      <c r="O20" s="498"/>
      <c r="P20" s="264"/>
      <c r="Q20" s="290"/>
      <c r="R20" s="291"/>
      <c r="S20" s="292"/>
      <c r="T20" s="293"/>
    </row>
    <row r="21" spans="1:21" ht="12.75" customHeight="1" x14ac:dyDescent="0.15">
      <c r="A21" s="264"/>
      <c r="B21" s="491">
        <v>40.229999999999997</v>
      </c>
      <c r="C21" s="632" t="s">
        <v>282</v>
      </c>
      <c r="D21" s="474">
        <f>'Sheet1-1'!E29</f>
        <v>74547</v>
      </c>
      <c r="E21" s="472">
        <f>'Sheet1-1'!F29</f>
        <v>87703</v>
      </c>
      <c r="F21" s="466"/>
      <c r="G21" s="466">
        <f>E21-(D21*G$7)</f>
        <v>69066.25</v>
      </c>
      <c r="H21" s="466">
        <f>E21-(D21*H$7)</f>
        <v>61611.55</v>
      </c>
      <c r="I21" s="466">
        <f>E21-(D21*I$7)</f>
        <v>56393.26</v>
      </c>
      <c r="J21" s="466">
        <f>E21-(D21*J$7)</f>
        <v>50429.5</v>
      </c>
      <c r="K21" s="473"/>
      <c r="L21" s="470">
        <f>PRODUCT(E21,$E$5)</f>
        <v>106120.62999999999</v>
      </c>
      <c r="M21" s="466"/>
      <c r="N21" s="492">
        <f>ROUND(L21,0)</f>
        <v>106121</v>
      </c>
      <c r="O21" s="498"/>
      <c r="P21" s="264"/>
      <c r="U21" s="59"/>
    </row>
    <row r="22" spans="1:21" ht="12.75" customHeight="1" x14ac:dyDescent="0.15">
      <c r="A22" s="264"/>
      <c r="B22" s="491">
        <v>22.95</v>
      </c>
      <c r="C22" s="632" t="s">
        <v>281</v>
      </c>
      <c r="D22" s="474">
        <f>'Sheet1-1'!E30</f>
        <v>42617</v>
      </c>
      <c r="E22" s="472">
        <f>'Sheet1-1'!F30</f>
        <v>50137</v>
      </c>
      <c r="F22" s="466"/>
      <c r="G22" s="466">
        <f>E22-(D22*G$7)</f>
        <v>39482.75</v>
      </c>
      <c r="H22" s="466">
        <f>E22-(D22*H$7)</f>
        <v>35221.050000000003</v>
      </c>
      <c r="I22" s="466">
        <f>E22-(D22*I$7)</f>
        <v>32237.86</v>
      </c>
      <c r="J22" s="466">
        <f>E22-(D22*J$7)</f>
        <v>28828.5</v>
      </c>
      <c r="K22" s="473"/>
      <c r="L22" s="470">
        <f>PRODUCT(E22,$E$5)</f>
        <v>60665.77</v>
      </c>
      <c r="M22" s="466"/>
      <c r="N22" s="492">
        <f>ROUND(L22,0)</f>
        <v>60666</v>
      </c>
      <c r="O22" s="264"/>
      <c r="P22" s="264"/>
    </row>
    <row r="23" spans="1:21" ht="12.75" customHeight="1" x14ac:dyDescent="0.15">
      <c r="A23" s="264"/>
      <c r="B23" s="491">
        <v>16.96</v>
      </c>
      <c r="C23" s="644" t="s">
        <v>321</v>
      </c>
      <c r="D23" s="474">
        <f>'Sheet1-1'!E28</f>
        <v>34571</v>
      </c>
      <c r="E23" s="472">
        <f>'Sheet1-1'!F28</f>
        <v>40672</v>
      </c>
      <c r="F23" s="466"/>
      <c r="G23" s="466">
        <f>E23-(D23*G$7)</f>
        <v>32029.25</v>
      </c>
      <c r="H23" s="466">
        <f>E23-(D23*H$7)</f>
        <v>28572.15</v>
      </c>
      <c r="I23" s="466">
        <f>E23-(D23*I$7)</f>
        <v>26152.18</v>
      </c>
      <c r="J23" s="466">
        <f>E23-(D23*J$7)</f>
        <v>23386.5</v>
      </c>
      <c r="K23" s="473"/>
      <c r="L23" s="470">
        <f>PRODUCT(E23,$E$5)</f>
        <v>49213.119999999995</v>
      </c>
      <c r="M23" s="466"/>
      <c r="N23" s="492">
        <f>ROUND(L23,0)</f>
        <v>49213</v>
      </c>
      <c r="O23" s="264"/>
      <c r="P23" s="264"/>
      <c r="Q23" s="441"/>
      <c r="R23" s="59"/>
    </row>
    <row r="24" spans="1:21" ht="12.75" customHeight="1" x14ac:dyDescent="0.15">
      <c r="A24" s="264"/>
      <c r="B24" s="616">
        <v>17.28</v>
      </c>
      <c r="C24" s="475" t="s">
        <v>273</v>
      </c>
      <c r="D24" s="476">
        <f>'Sheet1-1'!E25</f>
        <v>25785</v>
      </c>
      <c r="E24" s="472">
        <f>'Sheet1-1'!F25</f>
        <v>48819</v>
      </c>
      <c r="F24" s="466"/>
      <c r="G24" s="466">
        <f>E24-(D24*G$7)</f>
        <v>42372.75</v>
      </c>
      <c r="H24" s="466">
        <f>E24-(D24*H$7)</f>
        <v>39794.25</v>
      </c>
      <c r="I24" s="466">
        <f>E24-(D24*I$7)</f>
        <v>37989.300000000003</v>
      </c>
      <c r="J24" s="466">
        <f>E24-(D24*J$7)</f>
        <v>35926.5</v>
      </c>
      <c r="K24" s="473"/>
      <c r="L24" s="470">
        <f>PRODUCT(E24,$E$5)</f>
        <v>59070.99</v>
      </c>
      <c r="M24" s="466"/>
      <c r="N24" s="492">
        <f>ROUND(L24,0)</f>
        <v>59071</v>
      </c>
      <c r="O24" s="264"/>
      <c r="P24" s="264"/>
      <c r="Q24" s="441"/>
      <c r="R24" s="59"/>
    </row>
    <row r="25" spans="1:21" ht="12.75" customHeight="1" x14ac:dyDescent="0.15">
      <c r="A25" s="264"/>
      <c r="B25" s="491"/>
      <c r="C25" s="468" t="s">
        <v>6</v>
      </c>
      <c r="D25" s="472"/>
      <c r="E25" s="472"/>
      <c r="F25" s="466"/>
      <c r="G25" s="466"/>
      <c r="H25" s="466"/>
      <c r="I25" s="466"/>
      <c r="J25" s="466"/>
      <c r="K25" s="473"/>
      <c r="L25" s="470"/>
      <c r="M25" s="466"/>
      <c r="N25" s="492"/>
      <c r="O25" s="264"/>
      <c r="P25" s="264"/>
      <c r="Q25" s="441"/>
      <c r="R25" s="59"/>
    </row>
    <row r="26" spans="1:21" ht="12.75" customHeight="1" x14ac:dyDescent="0.15">
      <c r="A26" s="264"/>
      <c r="B26" s="491">
        <v>26.38</v>
      </c>
      <c r="C26" s="471" t="s">
        <v>44</v>
      </c>
      <c r="D26" s="474">
        <f>'Sheet1-1'!E39</f>
        <v>56319</v>
      </c>
      <c r="E26" s="472">
        <f>'Sheet1-1'!F39</f>
        <v>66258</v>
      </c>
      <c r="F26" s="466"/>
      <c r="G26" s="466">
        <f t="shared" ref="G26:G33" si="6">E26-(D26*G$7)</f>
        <v>52178.25</v>
      </c>
      <c r="H26" s="466">
        <f t="shared" ref="H26:H33" si="7">E26-(D26*H$7)</f>
        <v>46546.350000000006</v>
      </c>
      <c r="I26" s="466">
        <f t="shared" ref="I26:I33" si="8">E26-(D26*I$7)</f>
        <v>42604.020000000004</v>
      </c>
      <c r="J26" s="466">
        <f t="shared" ref="J26:J33" si="9">E26-(D26*J$7)</f>
        <v>38098.5</v>
      </c>
      <c r="K26" s="473"/>
      <c r="L26" s="470">
        <f t="shared" ref="L26:L33" si="10">PRODUCT(E26,$E$5)</f>
        <v>80172.179999999993</v>
      </c>
      <c r="M26" s="466"/>
      <c r="N26" s="492">
        <f>ROUND(L26,0)</f>
        <v>80172</v>
      </c>
      <c r="O26" s="264"/>
      <c r="P26" s="264"/>
      <c r="Q26" s="441"/>
      <c r="R26" s="59"/>
    </row>
    <row r="27" spans="1:21" ht="12.75" customHeight="1" x14ac:dyDescent="0.15">
      <c r="A27" s="264"/>
      <c r="B27" s="491">
        <v>26.38</v>
      </c>
      <c r="C27" s="471" t="s">
        <v>338</v>
      </c>
      <c r="D27" s="474">
        <f>'Sheet1-1'!E40</f>
        <v>56319</v>
      </c>
      <c r="E27" s="472">
        <f>'Sheet1-1'!F40</f>
        <v>66258</v>
      </c>
      <c r="F27" s="466"/>
      <c r="G27" s="466">
        <f t="shared" ref="G27" si="11">E27-(D27*G$7)</f>
        <v>52178.25</v>
      </c>
      <c r="H27" s="466">
        <f t="shared" ref="H27" si="12">E27-(D27*H$7)</f>
        <v>46546.350000000006</v>
      </c>
      <c r="I27" s="466">
        <f t="shared" ref="I27" si="13">E27-(D27*I$7)</f>
        <v>42604.020000000004</v>
      </c>
      <c r="J27" s="466">
        <f t="shared" ref="J27" si="14">E27-(D27*J$7)</f>
        <v>38098.5</v>
      </c>
      <c r="K27" s="473"/>
      <c r="L27" s="470">
        <f t="shared" ref="L27" si="15">PRODUCT(E27,$E$5)</f>
        <v>80172.179999999993</v>
      </c>
      <c r="M27" s="466"/>
      <c r="N27" s="492">
        <f>ROUND(L27,0)</f>
        <v>80172</v>
      </c>
      <c r="O27" s="264"/>
      <c r="P27" s="264"/>
      <c r="Q27" s="441"/>
      <c r="R27" s="59"/>
    </row>
    <row r="28" spans="1:21" ht="12.75" customHeight="1" x14ac:dyDescent="0.15">
      <c r="A28" s="264"/>
      <c r="B28" s="491">
        <v>28.73</v>
      </c>
      <c r="C28" s="471" t="s">
        <v>39</v>
      </c>
      <c r="D28" s="474">
        <f>'Sheet1-1'!E21</f>
        <v>56948</v>
      </c>
      <c r="E28" s="472">
        <f>'Sheet1-1'!F21</f>
        <v>66997</v>
      </c>
      <c r="F28" s="466"/>
      <c r="G28" s="466">
        <f t="shared" si="6"/>
        <v>52760</v>
      </c>
      <c r="H28" s="466">
        <f t="shared" si="7"/>
        <v>47065.2</v>
      </c>
      <c r="I28" s="466">
        <f t="shared" si="8"/>
        <v>43078.84</v>
      </c>
      <c r="J28" s="466">
        <f t="shared" si="9"/>
        <v>38523</v>
      </c>
      <c r="K28" s="473"/>
      <c r="L28" s="470">
        <f t="shared" si="10"/>
        <v>81066.37</v>
      </c>
      <c r="M28" s="466"/>
      <c r="N28" s="492">
        <f>ROUND(L28,0)+1</f>
        <v>81067</v>
      </c>
      <c r="O28" s="264"/>
      <c r="P28" s="264"/>
      <c r="Q28" s="441"/>
      <c r="R28" s="59"/>
    </row>
    <row r="29" spans="1:21" ht="12.75" customHeight="1" x14ac:dyDescent="0.15">
      <c r="A29" s="264"/>
      <c r="B29" s="491">
        <v>39.479999999999997</v>
      </c>
      <c r="C29" s="471" t="s">
        <v>328</v>
      </c>
      <c r="D29" s="474">
        <f>'Sheet1-1'!E36</f>
        <v>80459</v>
      </c>
      <c r="E29" s="472">
        <f>'Sheet1-1'!F36</f>
        <v>94657</v>
      </c>
      <c r="F29" s="466"/>
      <c r="G29" s="466">
        <f>E29-(D29*G$7)</f>
        <v>74542.25</v>
      </c>
      <c r="H29" s="466">
        <f>E29-(D29*H$7)</f>
        <v>66496.350000000006</v>
      </c>
      <c r="I29" s="466">
        <f>E29-(D29*I$7)</f>
        <v>60864.22</v>
      </c>
      <c r="J29" s="466">
        <f>E29-(D29*J$7)</f>
        <v>54427.5</v>
      </c>
      <c r="K29" s="473"/>
      <c r="L29" s="470">
        <f>PRODUCT(E29,$E$5)</f>
        <v>114534.97</v>
      </c>
      <c r="M29" s="466"/>
      <c r="N29" s="492">
        <f>ROUND(L29,0)+1</f>
        <v>114536</v>
      </c>
      <c r="O29" s="264"/>
      <c r="P29" s="264"/>
      <c r="Q29" s="441"/>
      <c r="R29" s="59"/>
    </row>
    <row r="30" spans="1:21" ht="12.75" customHeight="1" x14ac:dyDescent="0.15">
      <c r="A30" s="264"/>
      <c r="B30" s="491">
        <v>29.64</v>
      </c>
      <c r="C30" s="471" t="s">
        <v>25</v>
      </c>
      <c r="D30" s="474">
        <f>'Sheet1-1'!E26</f>
        <v>63736</v>
      </c>
      <c r="E30" s="472">
        <f>'Sheet1-1'!F26</f>
        <v>74984</v>
      </c>
      <c r="F30" s="466"/>
      <c r="G30" s="466">
        <f t="shared" si="6"/>
        <v>59050</v>
      </c>
      <c r="H30" s="466">
        <f t="shared" si="7"/>
        <v>52676.4</v>
      </c>
      <c r="I30" s="466">
        <f t="shared" si="8"/>
        <v>48214.880000000005</v>
      </c>
      <c r="J30" s="466">
        <f t="shared" si="9"/>
        <v>43116</v>
      </c>
      <c r="K30" s="473"/>
      <c r="L30" s="470">
        <f t="shared" si="10"/>
        <v>90730.64</v>
      </c>
      <c r="M30" s="466"/>
      <c r="N30" s="492">
        <f>ROUND(L30,0)</f>
        <v>90731</v>
      </c>
      <c r="O30" s="264"/>
      <c r="P30" s="264"/>
      <c r="Q30" s="441"/>
      <c r="R30" s="59"/>
    </row>
    <row r="31" spans="1:21" ht="12.75" customHeight="1" x14ac:dyDescent="0.15">
      <c r="A31" s="264"/>
      <c r="B31" s="491">
        <v>11.77</v>
      </c>
      <c r="C31" s="471" t="s">
        <v>26</v>
      </c>
      <c r="D31" s="474">
        <f>'Sheet1-1'!E24</f>
        <v>22880</v>
      </c>
      <c r="E31" s="472">
        <f>'Sheet1-1'!F24</f>
        <v>26917</v>
      </c>
      <c r="F31" s="466"/>
      <c r="G31" s="466">
        <f t="shared" si="6"/>
        <v>21197</v>
      </c>
      <c r="H31" s="466">
        <f t="shared" si="7"/>
        <v>18909</v>
      </c>
      <c r="I31" s="466">
        <f t="shared" si="8"/>
        <v>17307.400000000001</v>
      </c>
      <c r="J31" s="466">
        <f t="shared" si="9"/>
        <v>15477</v>
      </c>
      <c r="K31" s="473"/>
      <c r="L31" s="470">
        <f t="shared" si="10"/>
        <v>32569.57</v>
      </c>
      <c r="M31" s="466"/>
      <c r="N31" s="492">
        <f>ROUND(L31,0)</f>
        <v>32570</v>
      </c>
      <c r="O31" s="264"/>
      <c r="P31" s="264"/>
      <c r="Q31" s="441"/>
      <c r="R31" s="59"/>
    </row>
    <row r="32" spans="1:21" ht="12.75" customHeight="1" x14ac:dyDescent="0.15">
      <c r="A32" s="264"/>
      <c r="B32" s="491">
        <v>28.62</v>
      </c>
      <c r="C32" s="471" t="s">
        <v>268</v>
      </c>
      <c r="D32" s="474">
        <f>'Sheet1-1'!E41</f>
        <v>49700</v>
      </c>
      <c r="E32" s="472">
        <f>'Sheet1-1'!F41</f>
        <v>64335</v>
      </c>
      <c r="F32" s="466"/>
      <c r="G32" s="466">
        <f t="shared" si="6"/>
        <v>51910</v>
      </c>
      <c r="H32" s="466">
        <f t="shared" si="7"/>
        <v>46940</v>
      </c>
      <c r="I32" s="466">
        <f t="shared" si="8"/>
        <v>43461</v>
      </c>
      <c r="J32" s="466">
        <f t="shared" si="9"/>
        <v>39485</v>
      </c>
      <c r="K32" s="473"/>
      <c r="L32" s="470">
        <f t="shared" si="10"/>
        <v>77845.349999999991</v>
      </c>
      <c r="M32" s="466"/>
      <c r="N32" s="492">
        <f>ROUND(L32,0)</f>
        <v>77845</v>
      </c>
      <c r="O32" s="264"/>
      <c r="P32" s="264"/>
      <c r="Q32" s="441"/>
      <c r="R32" s="59"/>
    </row>
    <row r="33" spans="1:18" ht="12.75" customHeight="1" x14ac:dyDescent="0.15">
      <c r="A33" s="264"/>
      <c r="B33" s="491">
        <v>61.58</v>
      </c>
      <c r="C33" s="471" t="s">
        <v>315</v>
      </c>
      <c r="D33" s="474">
        <f>'Sheet1-1'!E42</f>
        <v>139053</v>
      </c>
      <c r="E33" s="472">
        <f>'Sheet1-1'!F42</f>
        <v>169283</v>
      </c>
      <c r="F33" s="466"/>
      <c r="G33" s="466">
        <f t="shared" si="6"/>
        <v>134519.75</v>
      </c>
      <c r="H33" s="466">
        <f t="shared" si="7"/>
        <v>120614.45000000001</v>
      </c>
      <c r="I33" s="466">
        <f t="shared" si="8"/>
        <v>110880.74</v>
      </c>
      <c r="J33" s="466">
        <f t="shared" si="9"/>
        <v>99756.5</v>
      </c>
      <c r="K33" s="473"/>
      <c r="L33" s="470">
        <f t="shared" si="10"/>
        <v>204832.43</v>
      </c>
      <c r="M33" s="466"/>
      <c r="N33" s="492">
        <f>ROUND(L33,0)</f>
        <v>204832</v>
      </c>
      <c r="O33" s="264"/>
      <c r="P33" s="264"/>
      <c r="Q33" s="441"/>
      <c r="R33" s="59"/>
    </row>
    <row r="34" spans="1:18" ht="12.75" customHeight="1" x14ac:dyDescent="0.15">
      <c r="A34" s="264"/>
      <c r="B34" s="491">
        <v>21.4</v>
      </c>
      <c r="C34" s="471" t="s">
        <v>334</v>
      </c>
      <c r="D34" s="474">
        <v>44846</v>
      </c>
      <c r="E34" s="472">
        <v>51702</v>
      </c>
      <c r="F34" s="466"/>
      <c r="G34" s="466">
        <v>40490.5</v>
      </c>
      <c r="H34" s="466">
        <v>36005.9</v>
      </c>
      <c r="I34" s="466">
        <v>32866.68</v>
      </c>
      <c r="J34" s="466">
        <v>29279</v>
      </c>
      <c r="K34" s="473"/>
      <c r="L34" s="470">
        <v>62559.42</v>
      </c>
      <c r="M34" s="466"/>
      <c r="N34" s="492">
        <v>62559</v>
      </c>
      <c r="O34" s="264"/>
      <c r="P34" s="264"/>
      <c r="Q34" s="441"/>
      <c r="R34" s="59"/>
    </row>
    <row r="35" spans="1:18" ht="15" customHeight="1" x14ac:dyDescent="0.15">
      <c r="A35" s="264"/>
      <c r="B35" s="491"/>
      <c r="C35" s="464" t="s">
        <v>2</v>
      </c>
      <c r="D35" s="472"/>
      <c r="E35" s="472"/>
      <c r="F35" s="466"/>
      <c r="G35" s="466"/>
      <c r="H35" s="466"/>
      <c r="I35" s="466"/>
      <c r="J35" s="466"/>
      <c r="K35" s="466"/>
      <c r="L35" s="470"/>
      <c r="M35" s="466"/>
      <c r="N35" s="492"/>
      <c r="O35" s="264"/>
      <c r="P35" s="264"/>
      <c r="Q35" s="441"/>
      <c r="R35" s="59"/>
    </row>
    <row r="36" spans="1:18" ht="12.75" customHeight="1" x14ac:dyDescent="0.15">
      <c r="A36" s="264"/>
      <c r="B36" s="491"/>
      <c r="C36" s="468" t="s">
        <v>75</v>
      </c>
      <c r="D36" s="472"/>
      <c r="E36" s="472"/>
      <c r="F36" s="466"/>
      <c r="G36" s="466"/>
      <c r="H36" s="466"/>
      <c r="I36" s="466"/>
      <c r="J36" s="466"/>
      <c r="K36" s="466"/>
      <c r="L36" s="470"/>
      <c r="M36" s="466"/>
      <c r="N36" s="492"/>
      <c r="O36" s="264"/>
      <c r="P36" s="264"/>
      <c r="Q36" s="441"/>
      <c r="R36" s="59"/>
    </row>
    <row r="37" spans="1:18" ht="12.75" hidden="1" customHeight="1" x14ac:dyDescent="0.15">
      <c r="A37" s="264"/>
      <c r="B37" s="491">
        <v>18</v>
      </c>
      <c r="C37" s="471" t="s">
        <v>45</v>
      </c>
      <c r="D37" s="477">
        <f>'Sheet1-1'!E47</f>
        <v>27913</v>
      </c>
      <c r="E37" s="477">
        <f>'Sheet1-1'!F47</f>
        <v>32182</v>
      </c>
      <c r="F37" s="466"/>
      <c r="G37" s="466">
        <f t="shared" ref="G37:G43" si="16">E37-(D37*G$7)</f>
        <v>25203.75</v>
      </c>
      <c r="H37" s="466">
        <f t="shared" ref="H37:H43" si="17">E37-(D37*H$7)</f>
        <v>22412.45</v>
      </c>
      <c r="I37" s="466">
        <f t="shared" ref="I37:I43" si="18">E37-(D37*I$7)</f>
        <v>20458.54</v>
      </c>
      <c r="J37" s="466">
        <f t="shared" ref="J37:J43" si="19">E37-(D37*J$7)</f>
        <v>18225.5</v>
      </c>
      <c r="K37" s="466"/>
      <c r="L37" s="470">
        <f>PRODUCT(E37,$E$5)</f>
        <v>38940.22</v>
      </c>
      <c r="M37" s="466"/>
      <c r="N37" s="492">
        <f t="shared" ref="N37:N43" si="20">ROUND(L37,0)</f>
        <v>38940</v>
      </c>
      <c r="O37" s="264"/>
      <c r="P37" s="264"/>
      <c r="Q37" s="441"/>
      <c r="R37" s="59"/>
    </row>
    <row r="38" spans="1:18" ht="12.75" customHeight="1" x14ac:dyDescent="0.15">
      <c r="A38" s="264"/>
      <c r="B38" s="491">
        <v>19.260000000000002</v>
      </c>
      <c r="C38" s="471" t="s">
        <v>46</v>
      </c>
      <c r="D38" s="477">
        <f>'Sheet1-1'!E48</f>
        <v>39348</v>
      </c>
      <c r="E38" s="477">
        <f>'Sheet1-1'!F48</f>
        <v>46291</v>
      </c>
      <c r="F38" s="466"/>
      <c r="G38" s="466">
        <f t="shared" si="16"/>
        <v>36454</v>
      </c>
      <c r="H38" s="466">
        <f t="shared" si="17"/>
        <v>32519.200000000001</v>
      </c>
      <c r="I38" s="466">
        <f t="shared" si="18"/>
        <v>29764.84</v>
      </c>
      <c r="J38" s="466">
        <f t="shared" si="19"/>
        <v>26617</v>
      </c>
      <c r="K38" s="466"/>
      <c r="L38" s="470">
        <f t="shared" ref="L38:L47" si="21">PRODUCT(E38,$E$5)</f>
        <v>56012.11</v>
      </c>
      <c r="M38" s="466"/>
      <c r="N38" s="492">
        <f t="shared" si="20"/>
        <v>56012</v>
      </c>
      <c r="O38" s="264"/>
      <c r="P38" s="264"/>
      <c r="Q38" s="441"/>
      <c r="R38" s="59"/>
    </row>
    <row r="39" spans="1:18" ht="12.75" customHeight="1" x14ac:dyDescent="0.15">
      <c r="A39" s="264"/>
      <c r="B39" s="491">
        <v>16.32</v>
      </c>
      <c r="C39" s="471" t="s">
        <v>47</v>
      </c>
      <c r="D39" s="477">
        <f>'Sheet1-1'!E49</f>
        <v>33376</v>
      </c>
      <c r="E39" s="477">
        <f>'Sheet1-1'!F49</f>
        <v>39266</v>
      </c>
      <c r="F39" s="466"/>
      <c r="G39" s="466">
        <f t="shared" si="16"/>
        <v>30922</v>
      </c>
      <c r="H39" s="466">
        <f t="shared" si="17"/>
        <v>27584.400000000001</v>
      </c>
      <c r="I39" s="466">
        <f t="shared" si="18"/>
        <v>25248.080000000002</v>
      </c>
      <c r="J39" s="466">
        <f t="shared" si="19"/>
        <v>22578</v>
      </c>
      <c r="K39" s="466"/>
      <c r="L39" s="470">
        <f t="shared" si="21"/>
        <v>47511.86</v>
      </c>
      <c r="M39" s="466"/>
      <c r="N39" s="492">
        <f t="shared" si="20"/>
        <v>47512</v>
      </c>
      <c r="O39" s="264"/>
      <c r="P39" s="264"/>
      <c r="Q39" s="441"/>
      <c r="R39" s="59"/>
    </row>
    <row r="40" spans="1:18" ht="12.75" customHeight="1" x14ac:dyDescent="0.15">
      <c r="A40" s="264"/>
      <c r="B40" s="491">
        <v>15.09</v>
      </c>
      <c r="C40" s="471" t="s">
        <v>48</v>
      </c>
      <c r="D40" s="477">
        <f>'Sheet1-1'!E50</f>
        <v>30737</v>
      </c>
      <c r="E40" s="477">
        <f>'Sheet1-1'!F50</f>
        <v>36161</v>
      </c>
      <c r="F40" s="466"/>
      <c r="G40" s="466">
        <f t="shared" si="16"/>
        <v>28476.75</v>
      </c>
      <c r="H40" s="466">
        <f t="shared" si="17"/>
        <v>25403.050000000003</v>
      </c>
      <c r="I40" s="466">
        <f t="shared" si="18"/>
        <v>23251.46</v>
      </c>
      <c r="J40" s="466">
        <f t="shared" si="19"/>
        <v>20792.5</v>
      </c>
      <c r="K40" s="466"/>
      <c r="L40" s="470">
        <f t="shared" si="21"/>
        <v>43754.81</v>
      </c>
      <c r="M40" s="466"/>
      <c r="N40" s="492">
        <f t="shared" si="20"/>
        <v>43755</v>
      </c>
      <c r="O40" s="264"/>
      <c r="P40" s="264"/>
      <c r="Q40" s="441"/>
      <c r="R40" s="59"/>
    </row>
    <row r="41" spans="1:18" ht="12.75" customHeight="1" x14ac:dyDescent="0.15">
      <c r="A41" s="264"/>
      <c r="B41" s="491">
        <v>43.39</v>
      </c>
      <c r="C41" s="471" t="s">
        <v>49</v>
      </c>
      <c r="D41" s="477">
        <f>'Sheet1-1'!E51</f>
        <v>88564</v>
      </c>
      <c r="E41" s="477">
        <f>'Sheet1-1'!F51</f>
        <v>104193</v>
      </c>
      <c r="F41" s="466"/>
      <c r="G41" s="466">
        <f t="shared" si="16"/>
        <v>82052</v>
      </c>
      <c r="H41" s="466">
        <f t="shared" si="17"/>
        <v>73195.600000000006</v>
      </c>
      <c r="I41" s="466">
        <f t="shared" si="18"/>
        <v>66996.12</v>
      </c>
      <c r="J41" s="466">
        <f t="shared" si="19"/>
        <v>59911</v>
      </c>
      <c r="K41" s="466"/>
      <c r="L41" s="470">
        <f t="shared" si="21"/>
        <v>126073.53</v>
      </c>
      <c r="M41" s="466"/>
      <c r="N41" s="492">
        <f t="shared" si="20"/>
        <v>126074</v>
      </c>
      <c r="O41" s="264"/>
      <c r="P41" s="264"/>
      <c r="Q41" s="441"/>
      <c r="R41" s="59"/>
    </row>
    <row r="42" spans="1:18" ht="12.75" customHeight="1" x14ac:dyDescent="0.15">
      <c r="A42" s="264"/>
      <c r="B42" s="491">
        <v>32.69</v>
      </c>
      <c r="C42" s="471" t="s">
        <v>50</v>
      </c>
      <c r="D42" s="477">
        <f>'Sheet1-1'!E52</f>
        <v>66690</v>
      </c>
      <c r="E42" s="477">
        <f>'Sheet1-1'!F52</f>
        <v>78459</v>
      </c>
      <c r="F42" s="466"/>
      <c r="G42" s="466">
        <f t="shared" si="16"/>
        <v>61786.5</v>
      </c>
      <c r="H42" s="466">
        <f t="shared" si="17"/>
        <v>55117.5</v>
      </c>
      <c r="I42" s="466">
        <f t="shared" si="18"/>
        <v>50449.2</v>
      </c>
      <c r="J42" s="466">
        <f t="shared" si="19"/>
        <v>45114</v>
      </c>
      <c r="K42" s="466"/>
      <c r="L42" s="470">
        <f t="shared" si="21"/>
        <v>94935.39</v>
      </c>
      <c r="M42" s="466"/>
      <c r="N42" s="492">
        <f t="shared" si="20"/>
        <v>94935</v>
      </c>
      <c r="O42" s="264"/>
      <c r="P42" s="264"/>
      <c r="Q42" s="441"/>
      <c r="R42" s="59"/>
    </row>
    <row r="43" spans="1:18" ht="12.75" customHeight="1" x14ac:dyDescent="0.15">
      <c r="A43" s="264"/>
      <c r="B43" s="491">
        <v>14.61</v>
      </c>
      <c r="C43" s="478" t="s">
        <v>51</v>
      </c>
      <c r="D43" s="477">
        <f>'Sheet1-1'!E53</f>
        <v>29793</v>
      </c>
      <c r="E43" s="477">
        <f>'Sheet1-1'!F53</f>
        <v>35051</v>
      </c>
      <c r="F43" s="466"/>
      <c r="G43" s="466">
        <f t="shared" si="16"/>
        <v>27602.75</v>
      </c>
      <c r="H43" s="466">
        <f t="shared" si="17"/>
        <v>24623.45</v>
      </c>
      <c r="I43" s="466">
        <f t="shared" si="18"/>
        <v>22537.940000000002</v>
      </c>
      <c r="J43" s="466">
        <f t="shared" si="19"/>
        <v>20154.5</v>
      </c>
      <c r="K43" s="466"/>
      <c r="L43" s="470">
        <f t="shared" si="21"/>
        <v>42411.71</v>
      </c>
      <c r="M43" s="466"/>
      <c r="N43" s="492">
        <f t="shared" si="20"/>
        <v>42412</v>
      </c>
      <c r="O43" s="264"/>
      <c r="P43" s="264"/>
      <c r="Q43" s="441"/>
      <c r="R43" s="59"/>
    </row>
    <row r="44" spans="1:18" ht="12.75" customHeight="1" x14ac:dyDescent="0.15">
      <c r="A44" s="264"/>
      <c r="B44" s="494"/>
      <c r="C44" s="468" t="s">
        <v>5</v>
      </c>
      <c r="D44" s="474"/>
      <c r="E44" s="474"/>
      <c r="F44" s="466"/>
      <c r="G44" s="466"/>
      <c r="H44" s="466"/>
      <c r="I44" s="466"/>
      <c r="J44" s="466"/>
      <c r="K44" s="466"/>
      <c r="L44" s="470"/>
      <c r="M44" s="466"/>
      <c r="N44" s="492"/>
      <c r="O44" s="264"/>
      <c r="P44" s="264"/>
      <c r="Q44" s="441"/>
      <c r="R44" s="59"/>
    </row>
    <row r="45" spans="1:18" ht="12.75" customHeight="1" x14ac:dyDescent="0.15">
      <c r="A45" s="264"/>
      <c r="B45" s="495">
        <v>9.52</v>
      </c>
      <c r="C45" s="471" t="s">
        <v>52</v>
      </c>
      <c r="D45" s="474">
        <f>'Sheet1-1'!E54</f>
        <v>19988</v>
      </c>
      <c r="E45" s="479">
        <f>'Sheet1-1'!F54</f>
        <v>23515</v>
      </c>
      <c r="F45" s="466"/>
      <c r="G45" s="466">
        <f>E45-(D45*G$7)</f>
        <v>18518</v>
      </c>
      <c r="H45" s="466">
        <f>E45-(D45*H$7)</f>
        <v>16519.2</v>
      </c>
      <c r="I45" s="466">
        <f>E45-(D45*I$7)</f>
        <v>15120.04</v>
      </c>
      <c r="J45" s="466">
        <f>E45-(D45*J$7)</f>
        <v>13521</v>
      </c>
      <c r="K45" s="466"/>
      <c r="L45" s="470">
        <f t="shared" si="21"/>
        <v>28453.149999999998</v>
      </c>
      <c r="M45" s="466"/>
      <c r="N45" s="492">
        <f>ROUND(L45,0)</f>
        <v>28453</v>
      </c>
      <c r="O45" s="264"/>
      <c r="P45" s="264"/>
      <c r="Q45" s="441"/>
      <c r="R45" s="59"/>
    </row>
    <row r="46" spans="1:18" ht="12.75" customHeight="1" x14ac:dyDescent="0.15">
      <c r="A46" s="264"/>
      <c r="B46" s="495">
        <v>9.52</v>
      </c>
      <c r="C46" s="471" t="s">
        <v>53</v>
      </c>
      <c r="D46" s="474">
        <f>'Sheet1-1'!E55</f>
        <v>19988</v>
      </c>
      <c r="E46" s="479">
        <f>'Sheet1-1'!F55</f>
        <v>23515</v>
      </c>
      <c r="F46" s="466"/>
      <c r="G46" s="466">
        <f>E46-(D46*G$7)</f>
        <v>18518</v>
      </c>
      <c r="H46" s="466">
        <f>E46-(D46*H$7)</f>
        <v>16519.2</v>
      </c>
      <c r="I46" s="466">
        <f>E46-(D46*I$7)</f>
        <v>15120.04</v>
      </c>
      <c r="J46" s="466">
        <f>E46-(D46*J$7)</f>
        <v>13521</v>
      </c>
      <c r="K46" s="466"/>
      <c r="L46" s="470">
        <f t="shared" si="21"/>
        <v>28453.149999999998</v>
      </c>
      <c r="M46" s="466"/>
      <c r="N46" s="492">
        <f>ROUND(L46,0)</f>
        <v>28453</v>
      </c>
      <c r="O46" s="264"/>
      <c r="P46" s="264"/>
      <c r="Q46" s="441"/>
      <c r="R46" s="59"/>
    </row>
    <row r="47" spans="1:18" ht="12.75" customHeight="1" x14ac:dyDescent="0.15">
      <c r="A47" s="264"/>
      <c r="B47" s="495">
        <v>9.52</v>
      </c>
      <c r="C47" s="471" t="s">
        <v>54</v>
      </c>
      <c r="D47" s="474">
        <f>'Sheet1-1'!E56</f>
        <v>19988</v>
      </c>
      <c r="E47" s="479">
        <f>'Sheet1-1'!F56</f>
        <v>23515</v>
      </c>
      <c r="F47" s="466"/>
      <c r="G47" s="466">
        <f>E47-(D47*G$7)</f>
        <v>18518</v>
      </c>
      <c r="H47" s="466">
        <f>E47-(D47*H$7)</f>
        <v>16519.2</v>
      </c>
      <c r="I47" s="466">
        <f>E47-(D47*I$7)</f>
        <v>15120.04</v>
      </c>
      <c r="J47" s="466">
        <f>E47-(D47*J$7)</f>
        <v>13521</v>
      </c>
      <c r="K47" s="466"/>
      <c r="L47" s="470">
        <f t="shared" si="21"/>
        <v>28453.149999999998</v>
      </c>
      <c r="M47" s="466"/>
      <c r="N47" s="492">
        <f>ROUND(L47,0)</f>
        <v>28453</v>
      </c>
      <c r="O47" s="264"/>
      <c r="P47" s="264"/>
      <c r="Q47" s="441"/>
      <c r="R47" s="59"/>
    </row>
    <row r="48" spans="1:18" ht="12.75" customHeight="1" x14ac:dyDescent="0.15">
      <c r="A48" s="264"/>
      <c r="B48" s="496"/>
      <c r="C48" s="467" t="s">
        <v>76</v>
      </c>
      <c r="D48" s="465"/>
      <c r="E48" s="465"/>
      <c r="F48" s="465"/>
      <c r="G48" s="465"/>
      <c r="H48" s="465"/>
      <c r="I48" s="465"/>
      <c r="J48" s="465"/>
      <c r="K48" s="465"/>
      <c r="L48" s="470"/>
      <c r="M48" s="465"/>
      <c r="N48" s="490"/>
      <c r="O48" s="264"/>
      <c r="P48" s="264"/>
      <c r="Q48" s="441"/>
      <c r="R48" s="59"/>
    </row>
    <row r="49" spans="1:23" ht="12.75" customHeight="1" x14ac:dyDescent="0.15">
      <c r="A49" s="264"/>
      <c r="B49" s="491"/>
      <c r="C49" s="480"/>
      <c r="D49" s="474"/>
      <c r="E49" s="474"/>
      <c r="F49" s="466"/>
      <c r="G49" s="466"/>
      <c r="H49" s="466"/>
      <c r="I49" s="466"/>
      <c r="J49" s="466"/>
      <c r="K49" s="466"/>
      <c r="L49" s="470"/>
      <c r="M49" s="466"/>
      <c r="N49" s="492"/>
      <c r="O49" s="264"/>
      <c r="P49" s="264"/>
      <c r="Q49" s="441"/>
      <c r="R49" s="59"/>
    </row>
    <row r="50" spans="1:23" ht="12.75" customHeight="1" x14ac:dyDescent="0.15">
      <c r="A50" s="264"/>
      <c r="B50" s="491"/>
      <c r="C50" s="480"/>
      <c r="D50" s="474"/>
      <c r="E50" s="474"/>
      <c r="F50" s="466"/>
      <c r="G50" s="466"/>
      <c r="H50" s="466"/>
      <c r="I50" s="466"/>
      <c r="J50" s="466"/>
      <c r="K50" s="466"/>
      <c r="L50" s="470"/>
      <c r="M50" s="466"/>
      <c r="N50" s="492"/>
      <c r="O50" s="264"/>
      <c r="P50" s="264"/>
      <c r="Q50" s="441"/>
      <c r="R50" s="59"/>
    </row>
    <row r="51" spans="1:23" ht="12.75" customHeight="1" x14ac:dyDescent="0.15">
      <c r="A51" s="264"/>
      <c r="B51" s="496"/>
      <c r="C51" s="465"/>
      <c r="D51" s="465"/>
      <c r="E51" s="465"/>
      <c r="F51" s="465"/>
      <c r="G51" s="465"/>
      <c r="H51" s="465"/>
      <c r="I51" s="465"/>
      <c r="J51" s="465"/>
      <c r="K51" s="465"/>
      <c r="L51" s="470"/>
      <c r="M51" s="465"/>
      <c r="N51" s="490"/>
      <c r="O51" s="264"/>
      <c r="P51" s="264"/>
      <c r="Q51" s="441"/>
      <c r="R51" s="59"/>
    </row>
    <row r="52" spans="1:23" ht="12.75" customHeight="1" x14ac:dyDescent="0.15">
      <c r="A52" s="264"/>
      <c r="B52" s="496"/>
      <c r="C52" s="465"/>
      <c r="D52" s="465"/>
      <c r="E52" s="465"/>
      <c r="F52" s="465"/>
      <c r="G52" s="465"/>
      <c r="H52" s="465"/>
      <c r="I52" s="465"/>
      <c r="J52" s="465"/>
      <c r="K52" s="465"/>
      <c r="L52" s="470"/>
      <c r="M52" s="465"/>
      <c r="N52" s="490"/>
      <c r="O52" s="264"/>
      <c r="P52" s="264"/>
      <c r="Q52" s="441"/>
      <c r="R52" s="59"/>
    </row>
    <row r="53" spans="1:23" ht="12.75" customHeight="1" x14ac:dyDescent="0.15">
      <c r="A53" s="264"/>
      <c r="B53" s="496"/>
      <c r="C53" s="465"/>
      <c r="D53" s="465"/>
      <c r="E53" s="465"/>
      <c r="F53" s="465"/>
      <c r="G53" s="465"/>
      <c r="H53" s="465"/>
      <c r="I53" s="465"/>
      <c r="J53" s="465"/>
      <c r="K53" s="465"/>
      <c r="L53" s="470"/>
      <c r="M53" s="465"/>
      <c r="N53" s="490"/>
      <c r="O53" s="264"/>
      <c r="P53" s="264"/>
      <c r="Q53" s="441"/>
      <c r="R53" s="59"/>
    </row>
    <row r="54" spans="1:23" ht="12.75" customHeight="1" x14ac:dyDescent="0.15">
      <c r="A54" s="264"/>
      <c r="B54" s="496"/>
      <c r="C54" s="465"/>
      <c r="D54" s="465"/>
      <c r="E54" s="465"/>
      <c r="F54" s="465"/>
      <c r="G54" s="465"/>
      <c r="H54" s="465"/>
      <c r="I54" s="465"/>
      <c r="J54" s="465"/>
      <c r="K54" s="465"/>
      <c r="L54" s="470"/>
      <c r="M54" s="465"/>
      <c r="N54" s="490"/>
      <c r="O54" s="264"/>
      <c r="P54" s="264"/>
      <c r="Q54" s="264"/>
      <c r="R54" s="59"/>
      <c r="S54" s="59"/>
      <c r="T54" s="59"/>
      <c r="U54" s="59"/>
      <c r="V54" s="59"/>
      <c r="W54" s="59"/>
    </row>
    <row r="55" spans="1:23" ht="12.75" customHeight="1" x14ac:dyDescent="0.15">
      <c r="A55" s="264"/>
      <c r="B55" s="496"/>
      <c r="C55" s="465"/>
      <c r="D55" s="465"/>
      <c r="E55" s="465"/>
      <c r="F55" s="465"/>
      <c r="G55" s="465"/>
      <c r="H55" s="465"/>
      <c r="I55" s="465"/>
      <c r="J55" s="465"/>
      <c r="K55" s="465"/>
      <c r="L55" s="470"/>
      <c r="M55" s="465"/>
      <c r="N55" s="490"/>
      <c r="O55" s="264"/>
      <c r="P55" s="264"/>
      <c r="Q55" s="264"/>
      <c r="R55" s="59"/>
    </row>
    <row r="56" spans="1:23" ht="12.75" customHeight="1" x14ac:dyDescent="0.15">
      <c r="A56" s="264"/>
      <c r="B56" s="491"/>
      <c r="C56" s="480"/>
      <c r="D56" s="474"/>
      <c r="E56" s="474"/>
      <c r="F56" s="466"/>
      <c r="G56" s="466"/>
      <c r="H56" s="466"/>
      <c r="I56" s="466"/>
      <c r="J56" s="466"/>
      <c r="K56" s="466"/>
      <c r="L56" s="470"/>
      <c r="M56" s="466"/>
      <c r="N56" s="492"/>
      <c r="O56" s="264"/>
      <c r="P56" s="264"/>
      <c r="Q56" s="264"/>
      <c r="R56" s="59"/>
    </row>
    <row r="57" spans="1:23" ht="12.75" customHeight="1" x14ac:dyDescent="0.15">
      <c r="A57" s="264"/>
      <c r="B57" s="491"/>
      <c r="C57" s="480" t="s">
        <v>307</v>
      </c>
      <c r="D57" s="474"/>
      <c r="E57" s="472">
        <f>'Sheet1-1'!F64</f>
        <v>68843</v>
      </c>
      <c r="F57" s="466"/>
      <c r="G57" s="466"/>
      <c r="H57" s="466"/>
      <c r="I57" s="466"/>
      <c r="J57" s="466"/>
      <c r="K57" s="466"/>
      <c r="L57" s="470">
        <f>PRODUCT(E57,$F$5)</f>
        <v>96521.328150000001</v>
      </c>
      <c r="M57" s="466"/>
      <c r="N57" s="492">
        <f>ROUND(L57,0)</f>
        <v>96521</v>
      </c>
      <c r="O57" s="264"/>
      <c r="P57" s="264"/>
      <c r="Q57" s="264"/>
      <c r="R57" s="59"/>
    </row>
    <row r="58" spans="1:23" ht="12.75" customHeight="1" x14ac:dyDescent="0.15">
      <c r="A58" s="264"/>
      <c r="B58" s="496"/>
      <c r="C58" s="467" t="s">
        <v>308</v>
      </c>
      <c r="D58" s="481"/>
      <c r="E58" s="472">
        <f>'Sheet1-1'!F65</f>
        <v>61575</v>
      </c>
      <c r="F58" s="466"/>
      <c r="G58" s="466"/>
      <c r="H58" s="466"/>
      <c r="I58" s="466"/>
      <c r="J58" s="466"/>
      <c r="K58" s="466"/>
      <c r="L58" s="470">
        <f>PRODUCT(E58,$F$5)</f>
        <v>86331.228749999995</v>
      </c>
      <c r="M58" s="466"/>
      <c r="N58" s="492">
        <f>ROUND(L58,0)</f>
        <v>86331</v>
      </c>
      <c r="O58" s="264"/>
      <c r="P58" s="264"/>
      <c r="Q58" s="264"/>
      <c r="R58" s="59"/>
    </row>
    <row r="59" spans="1:23" ht="12.75" customHeight="1" thickBot="1" x14ac:dyDescent="0.2">
      <c r="A59" s="264"/>
      <c r="B59" s="496"/>
      <c r="C59" s="467" t="s">
        <v>309</v>
      </c>
      <c r="D59" s="481"/>
      <c r="E59" s="472">
        <f>'Sheet1-1'!F66</f>
        <v>7268</v>
      </c>
      <c r="F59" s="466"/>
      <c r="G59" s="466"/>
      <c r="H59" s="466"/>
      <c r="I59" s="466"/>
      <c r="J59" s="466"/>
      <c r="K59" s="466"/>
      <c r="L59" s="470">
        <f>PRODUCT(E59,$E$5)</f>
        <v>8794.2799999999988</v>
      </c>
      <c r="M59" s="466"/>
      <c r="N59" s="492">
        <f>ROUND(L59,0)</f>
        <v>8794</v>
      </c>
      <c r="O59" s="264"/>
      <c r="P59" s="264"/>
      <c r="Q59" s="264"/>
      <c r="R59" s="59"/>
    </row>
    <row r="60" spans="1:23" ht="13.5" customHeight="1" thickBot="1" x14ac:dyDescent="0.2">
      <c r="A60" s="264"/>
      <c r="B60" s="264"/>
      <c r="C60" s="14"/>
      <c r="D60" s="14"/>
      <c r="E60" s="499"/>
      <c r="F60" s="264"/>
      <c r="G60" s="264"/>
      <c r="H60" s="500"/>
      <c r="I60" s="264"/>
      <c r="J60" s="264"/>
      <c r="K60" s="264"/>
      <c r="L60" s="501"/>
      <c r="M60" s="264"/>
      <c r="N60" s="264"/>
      <c r="O60" s="264"/>
      <c r="P60" s="264"/>
      <c r="Q60" s="264"/>
      <c r="R60" s="59"/>
    </row>
    <row r="61" spans="1:23" ht="13.5" customHeight="1" thickBot="1" x14ac:dyDescent="0.2">
      <c r="A61" s="331"/>
      <c r="B61" s="13"/>
      <c r="C61" s="82" t="s">
        <v>77</v>
      </c>
      <c r="D61" s="793">
        <v>10187</v>
      </c>
      <c r="E61" s="794">
        <v>11197</v>
      </c>
      <c r="F61" s="792"/>
      <c r="G61" s="264"/>
      <c r="H61" s="264"/>
      <c r="I61" s="264"/>
      <c r="J61" s="264"/>
      <c r="K61" s="264"/>
      <c r="L61" s="497"/>
      <c r="M61" s="264"/>
      <c r="N61" s="264"/>
      <c r="O61" s="264"/>
      <c r="P61" s="264"/>
      <c r="Q61" s="264"/>
      <c r="R61" s="59"/>
    </row>
    <row r="62" spans="1:23" ht="12.75" customHeight="1" x14ac:dyDescent="0.15">
      <c r="A62" s="331"/>
      <c r="B62" s="264"/>
      <c r="C62" s="333"/>
      <c r="D62" s="697"/>
      <c r="E62" s="697"/>
      <c r="F62" s="264"/>
      <c r="G62" s="264"/>
      <c r="H62" s="264"/>
      <c r="I62" s="264"/>
      <c r="J62" s="264"/>
      <c r="K62" s="264"/>
      <c r="L62" s="497"/>
      <c r="M62" s="264"/>
      <c r="N62" s="264"/>
      <c r="O62" s="264"/>
      <c r="P62" s="264"/>
      <c r="Q62" s="264"/>
      <c r="R62" s="59"/>
    </row>
    <row r="63" spans="1:23" ht="12.75" customHeight="1" x14ac:dyDescent="0.15">
      <c r="A63" s="264"/>
      <c r="B63" s="264"/>
      <c r="C63" s="264"/>
      <c r="D63" s="264"/>
      <c r="E63" s="264"/>
      <c r="F63" s="264"/>
      <c r="G63" s="264"/>
      <c r="H63" s="264"/>
      <c r="I63" s="264"/>
      <c r="J63" s="264"/>
      <c r="K63" s="264"/>
      <c r="L63" s="497"/>
      <c r="M63" s="264"/>
      <c r="N63" s="264"/>
      <c r="O63" s="264"/>
      <c r="P63" s="264"/>
      <c r="Q63" s="264"/>
      <c r="R63" s="59"/>
    </row>
    <row r="64" spans="1:23" ht="12.75" customHeight="1" x14ac:dyDescent="0.15">
      <c r="A64" s="264"/>
      <c r="B64" s="264"/>
      <c r="C64" s="264"/>
      <c r="D64" s="264"/>
      <c r="E64" s="264"/>
      <c r="F64" s="264"/>
      <c r="G64" s="264"/>
      <c r="H64" s="264"/>
      <c r="I64" s="264"/>
      <c r="J64" s="264"/>
      <c r="K64" s="264"/>
      <c r="L64" s="497"/>
      <c r="M64" s="264"/>
      <c r="N64" s="264"/>
      <c r="O64" s="264"/>
      <c r="P64" s="264"/>
      <c r="Q64" s="264"/>
      <c r="R64" s="59"/>
    </row>
    <row r="65" spans="2:18" ht="12.75" customHeight="1" thickBot="1" x14ac:dyDescent="0.2">
      <c r="O65" s="441"/>
      <c r="P65" s="441"/>
      <c r="Q65" s="441"/>
      <c r="R65" s="59"/>
    </row>
    <row r="66" spans="2:18" ht="14" thickBot="1" x14ac:dyDescent="0.2">
      <c r="B66" s="461"/>
      <c r="C66" s="879" t="s">
        <v>260</v>
      </c>
      <c r="D66" s="880"/>
      <c r="E66" s="880"/>
      <c r="F66" s="880"/>
      <c r="G66" s="880"/>
      <c r="H66" s="880"/>
      <c r="I66" s="880"/>
      <c r="J66" s="880"/>
      <c r="K66" s="881"/>
      <c r="L66" s="882"/>
      <c r="M66" s="880"/>
      <c r="N66" s="881"/>
    </row>
    <row r="67" spans="2:18" ht="15" thickBot="1" x14ac:dyDescent="0.2">
      <c r="B67" s="461"/>
      <c r="C67" s="883" t="s">
        <v>322</v>
      </c>
      <c r="D67" s="880"/>
      <c r="E67" s="880"/>
      <c r="F67" s="880"/>
      <c r="G67" s="880"/>
      <c r="H67" s="880"/>
      <c r="I67" s="880"/>
      <c r="J67" s="880"/>
      <c r="K67" s="881"/>
      <c r="L67" s="883" t="s">
        <v>323</v>
      </c>
      <c r="M67" s="880"/>
      <c r="N67" s="881"/>
    </row>
    <row r="68" spans="2:18" ht="14" thickBot="1" x14ac:dyDescent="0.2">
      <c r="B68" s="461"/>
      <c r="C68" s="455" t="s">
        <v>93</v>
      </c>
      <c r="D68" s="313" t="s">
        <v>94</v>
      </c>
      <c r="E68" s="301" t="s">
        <v>95</v>
      </c>
      <c r="F68" s="302" t="s">
        <v>64</v>
      </c>
      <c r="G68" s="303">
        <v>0.25</v>
      </c>
      <c r="H68" s="303">
        <v>0.35</v>
      </c>
      <c r="I68" s="303">
        <v>0.42</v>
      </c>
      <c r="J68" s="303">
        <v>0.5</v>
      </c>
      <c r="K68" s="456" t="s">
        <v>96</v>
      </c>
      <c r="L68" s="698">
        <v>0.15</v>
      </c>
      <c r="M68" s="699">
        <v>0.25</v>
      </c>
      <c r="N68" s="700">
        <v>0.35</v>
      </c>
    </row>
    <row r="69" spans="2:18" ht="12.75" customHeight="1" x14ac:dyDescent="0.15">
      <c r="B69" s="441"/>
      <c r="C69" s="457" t="s">
        <v>40</v>
      </c>
      <c r="D69" s="300">
        <v>1</v>
      </c>
      <c r="E69" s="83">
        <v>0</v>
      </c>
      <c r="F69" s="297">
        <v>0</v>
      </c>
      <c r="G69" s="59">
        <v>0</v>
      </c>
      <c r="H69" s="264">
        <v>0</v>
      </c>
      <c r="I69" s="264">
        <v>0</v>
      </c>
      <c r="J69" s="264">
        <v>0</v>
      </c>
      <c r="K69" s="458">
        <v>0</v>
      </c>
      <c r="L69" s="701">
        <v>0</v>
      </c>
      <c r="M69" s="702">
        <v>0</v>
      </c>
      <c r="N69" s="703">
        <v>0</v>
      </c>
    </row>
    <row r="70" spans="2:18" ht="12.75" customHeight="1" x14ac:dyDescent="0.15">
      <c r="B70" s="441"/>
      <c r="C70" s="459" t="s">
        <v>23</v>
      </c>
      <c r="D70" s="300">
        <v>2</v>
      </c>
      <c r="E70" s="81">
        <f>B9</f>
        <v>27.55</v>
      </c>
      <c r="F70" s="297">
        <f>'Listado de Precios Interactivo'!D6</f>
        <v>79993</v>
      </c>
      <c r="G70" s="298">
        <f>'Listado de Precios Interactivo'!E6</f>
        <v>66378.731249999997</v>
      </c>
      <c r="H70" s="298">
        <f>'Listado de Precios Interactivo'!F6</f>
        <v>59214.123749999992</v>
      </c>
      <c r="I70" s="298">
        <f>'Listado de Precios Interactivo'!G6</f>
        <v>54198.898499999996</v>
      </c>
      <c r="J70" s="298">
        <f>'Listado de Precios Interactivo'!H6</f>
        <v>48467.212499999994</v>
      </c>
      <c r="K70" s="460">
        <f>E9</f>
        <v>66110</v>
      </c>
      <c r="L70" s="704">
        <f>($E9-($D9*L$68))*1.21</f>
        <v>69794.070500000002</v>
      </c>
      <c r="M70" s="705">
        <f>($E9-($D9*M$68))*1.21</f>
        <v>62994.717499999999</v>
      </c>
      <c r="N70" s="706">
        <f>($E9-($D9*N$68))*1.21</f>
        <v>56195.364499999996</v>
      </c>
    </row>
    <row r="71" spans="2:18" ht="12.75" customHeight="1" x14ac:dyDescent="0.15">
      <c r="B71" s="441"/>
      <c r="C71" s="101" t="s">
        <v>276</v>
      </c>
      <c r="D71" s="300">
        <v>3</v>
      </c>
      <c r="E71" s="81">
        <f>B10</f>
        <v>27.55</v>
      </c>
      <c r="F71" s="297">
        <f>'Listado de Precios Interactivo'!D7</f>
        <v>79993</v>
      </c>
      <c r="G71" s="298">
        <f>'Listado de Precios Interactivo'!E7</f>
        <v>66378.731249999997</v>
      </c>
      <c r="H71" s="298">
        <f>'Listado de Precios Interactivo'!F7</f>
        <v>59214.123749999992</v>
      </c>
      <c r="I71" s="298">
        <f>'Listado de Precios Interactivo'!G7</f>
        <v>54198.898499999996</v>
      </c>
      <c r="J71" s="298">
        <f>'Listado de Precios Interactivo'!H7</f>
        <v>48467.212499999994</v>
      </c>
      <c r="K71" s="460">
        <f>E10</f>
        <v>66110</v>
      </c>
      <c r="L71" s="704">
        <f>($E10-($D10*L$68))*1.21</f>
        <v>69794.070500000002</v>
      </c>
      <c r="M71" s="705">
        <f>($E10-($D10*M$68))*1.21</f>
        <v>62994.717499999999</v>
      </c>
      <c r="N71" s="706">
        <f>($E10-($D10*N$68))*1.21</f>
        <v>56195.364499999996</v>
      </c>
    </row>
    <row r="72" spans="2:18" ht="12.75" customHeight="1" x14ac:dyDescent="0.15">
      <c r="B72" s="441"/>
      <c r="C72" s="459" t="s">
        <v>43</v>
      </c>
      <c r="D72" s="300">
        <v>4</v>
      </c>
      <c r="E72" s="81">
        <f>B11</f>
        <v>11.5</v>
      </c>
      <c r="F72" s="297">
        <f>'Listado de Precios Interactivo'!D8</f>
        <v>37849</v>
      </c>
      <c r="G72" s="298">
        <f>'Listado de Precios Interactivo'!E8</f>
        <v>31407.074999999997</v>
      </c>
      <c r="H72" s="298">
        <f>'Listado de Precios Interactivo'!F8</f>
        <v>28017.105</v>
      </c>
      <c r="I72" s="298">
        <f>'Listado de Precios Interactivo'!G8</f>
        <v>25644.126</v>
      </c>
      <c r="J72" s="298">
        <f>'Listado de Precios Interactivo'!H8</f>
        <v>22932.149999999998</v>
      </c>
      <c r="K72" s="460">
        <f>E11</f>
        <v>31280</v>
      </c>
      <c r="L72" s="704">
        <f>($E11-($D11*L$68))*1.21</f>
        <v>33023.078000000001</v>
      </c>
      <c r="M72" s="705">
        <f>($E11-($D11*M$68))*1.21</f>
        <v>29805.93</v>
      </c>
      <c r="N72" s="706">
        <f>($E11-($D11*N$68))*1.21</f>
        <v>26588.781999999999</v>
      </c>
    </row>
    <row r="73" spans="2:18" ht="12.75" customHeight="1" x14ac:dyDescent="0.15">
      <c r="B73" s="441"/>
      <c r="C73" s="459" t="s">
        <v>38</v>
      </c>
      <c r="D73" s="300">
        <v>5</v>
      </c>
      <c r="E73" s="81">
        <f>B12</f>
        <v>41.3</v>
      </c>
      <c r="F73" s="297">
        <f>'Listado de Precios Interactivo'!D9</f>
        <v>131800</v>
      </c>
      <c r="G73" s="298">
        <f>'Listado de Precios Interactivo'!E9</f>
        <v>109368.54375</v>
      </c>
      <c r="H73" s="298">
        <f>'Listado de Precios Interactivo'!F9</f>
        <v>97563.701249999998</v>
      </c>
      <c r="I73" s="298">
        <f>'Listado de Precios Interactivo'!G9</f>
        <v>89300.311499999982</v>
      </c>
      <c r="J73" s="298">
        <f>'Listado de Precios Interactivo'!H9</f>
        <v>79856.4375</v>
      </c>
      <c r="K73" s="460">
        <f>E12</f>
        <v>108926</v>
      </c>
      <c r="L73" s="704">
        <f>($E12-($D12*L$68))*1.21</f>
        <v>114995.91949999999</v>
      </c>
      <c r="M73" s="705">
        <f>($E12-($D12*M$68))*1.21</f>
        <v>103792.8925</v>
      </c>
      <c r="N73" s="706">
        <f>($E12-($D12*N$68))*1.21</f>
        <v>92589.8655</v>
      </c>
    </row>
    <row r="74" spans="2:18" ht="12.75" customHeight="1" x14ac:dyDescent="0.15">
      <c r="B74" s="441"/>
      <c r="C74" s="459" t="s">
        <v>285</v>
      </c>
      <c r="D74" s="300">
        <v>6</v>
      </c>
      <c r="E74" s="81">
        <f>B13</f>
        <v>45.9</v>
      </c>
      <c r="F74" s="297">
        <f>'Listado de Precios Interactivo'!D10</f>
        <v>133125</v>
      </c>
      <c r="G74" s="298">
        <f>'Listado de Precios Interactivo'!E10</f>
        <v>112210.83749999999</v>
      </c>
      <c r="H74" s="298">
        <f>'Listado de Precios Interactivo'!F10</f>
        <v>100984.46249999999</v>
      </c>
      <c r="I74" s="298">
        <f>'Listado de Precios Interactivo'!G10</f>
        <v>93126</v>
      </c>
      <c r="J74" s="298">
        <f>'Listado de Precios Interactivo'!H10</f>
        <v>84144.9</v>
      </c>
      <c r="K74" s="460">
        <f>E13</f>
        <v>110021</v>
      </c>
      <c r="L74" s="704">
        <f>($E13-($D13*L$68))*1.21</f>
        <v>117144.33499999999</v>
      </c>
      <c r="M74" s="705">
        <f>($E13-($D13*M$68))*1.21</f>
        <v>106490.285</v>
      </c>
      <c r="N74" s="706">
        <f>($E13-($D13*N$68))*1.21</f>
        <v>95836.235000000001</v>
      </c>
    </row>
    <row r="75" spans="2:18" ht="12.75" customHeight="1" x14ac:dyDescent="0.15">
      <c r="B75" s="441"/>
      <c r="C75" s="459" t="s">
        <v>275</v>
      </c>
      <c r="D75" s="300">
        <v>7</v>
      </c>
      <c r="E75" s="81">
        <f>B14</f>
        <v>34.99</v>
      </c>
      <c r="F75" s="297">
        <f>'Listado de Precios Interactivo'!D11</f>
        <v>103214</v>
      </c>
      <c r="G75" s="298">
        <f>'Listado de Precios Interactivo'!E11</f>
        <v>86479.424999999988</v>
      </c>
      <c r="H75" s="298">
        <f>'Listado de Precios Interactivo'!F11</f>
        <v>77567.684999999998</v>
      </c>
      <c r="I75" s="298">
        <f>'Listado de Precios Interactivo'!G11</f>
        <v>71329.46699999999</v>
      </c>
      <c r="J75" s="298">
        <f>'Listado de Precios Interactivo'!H11</f>
        <v>64200.074999999997</v>
      </c>
      <c r="K75" s="460">
        <f>E14</f>
        <v>85301</v>
      </c>
      <c r="L75" s="704">
        <f>($E14-($D14*L$68))*1.21</f>
        <v>90528.08600000001</v>
      </c>
      <c r="M75" s="705">
        <f>($E14-($D14*M$68))*1.21</f>
        <v>82070.67</v>
      </c>
      <c r="N75" s="706">
        <f>($E14-($D14*N$68))*1.21</f>
        <v>73613.254000000001</v>
      </c>
    </row>
    <row r="76" spans="2:18" ht="12.75" customHeight="1" x14ac:dyDescent="0.15">
      <c r="B76" s="441"/>
      <c r="C76" s="336" t="s">
        <v>320</v>
      </c>
      <c r="D76" s="300">
        <v>8</v>
      </c>
      <c r="E76" s="81">
        <f>B15</f>
        <v>23.49</v>
      </c>
      <c r="F76" s="297">
        <f>'Listado de Precios Interactivo'!D12</f>
        <v>68176</v>
      </c>
      <c r="G76" s="298">
        <f>'Listado de Precios Interactivo'!E12</f>
        <v>56573.024999999994</v>
      </c>
      <c r="H76" s="298">
        <f>'Listado de Precios Interactivo'!F12</f>
        <v>50466.794999999998</v>
      </c>
      <c r="I76" s="298">
        <f>'Listado de Precios Interactivo'!G12</f>
        <v>46192.434000000001</v>
      </c>
      <c r="J76" s="298">
        <f>'Listado de Precios Interactivo'!H12</f>
        <v>41307.449999999997</v>
      </c>
      <c r="K76" s="460">
        <f>E15</f>
        <v>56344</v>
      </c>
      <c r="L76" s="704">
        <f>($E15-($D15*L$68))*1.21</f>
        <v>59483.841999999997</v>
      </c>
      <c r="M76" s="705">
        <f>($E15-($D15*M$68))*1.21</f>
        <v>53688.909999999996</v>
      </c>
      <c r="N76" s="706">
        <f>($E15-($D15*N$68))*1.21</f>
        <v>47893.978000000003</v>
      </c>
    </row>
    <row r="77" spans="2:18" ht="12.75" customHeight="1" x14ac:dyDescent="0.15">
      <c r="B77" s="441"/>
      <c r="C77" s="632" t="s">
        <v>287</v>
      </c>
      <c r="D77" s="300">
        <v>9</v>
      </c>
      <c r="E77" s="81">
        <f>B16</f>
        <v>30.76</v>
      </c>
      <c r="F77" s="297">
        <f>'Listado de Precios Interactivo'!D13</f>
        <v>83276</v>
      </c>
      <c r="G77" s="298">
        <f>'Listado de Precios Interactivo'!E13</f>
        <v>71788.556249999994</v>
      </c>
      <c r="H77" s="298">
        <f>'Listado de Precios Interactivo'!F13</f>
        <v>65404.248749999992</v>
      </c>
      <c r="I77" s="298">
        <f>'Listado de Precios Interactivo'!G13</f>
        <v>60935.233499999995</v>
      </c>
      <c r="J77" s="298">
        <f>'Listado de Precios Interactivo'!H13</f>
        <v>55827.787499999999</v>
      </c>
      <c r="K77" s="460">
        <f>E16</f>
        <v>68823</v>
      </c>
      <c r="L77" s="704">
        <f>($E16-($D16*L$68))*1.21</f>
        <v>74187.580499999996</v>
      </c>
      <c r="M77" s="705">
        <f>($E16-($D16*M$68))*1.21</f>
        <v>68128.747499999998</v>
      </c>
      <c r="N77" s="706">
        <f>($E16-($D16*N$68))*1.21</f>
        <v>62069.914499999992</v>
      </c>
    </row>
    <row r="78" spans="2:18" ht="12.75" customHeight="1" x14ac:dyDescent="0.15">
      <c r="B78" s="441"/>
      <c r="C78" s="684" t="s">
        <v>331</v>
      </c>
      <c r="D78" s="300">
        <v>10</v>
      </c>
      <c r="E78" s="81">
        <f>B17</f>
        <v>55.05</v>
      </c>
      <c r="F78" s="297">
        <f>'Listado de Precios Interactivo'!D14</f>
        <v>159695</v>
      </c>
      <c r="G78" s="298">
        <f>'Listado de Precios Interactivo'!E14</f>
        <v>132515.21249999999</v>
      </c>
      <c r="H78" s="298">
        <f>'Listado de Precios Interactivo'!F14</f>
        <v>118212.00749999999</v>
      </c>
      <c r="I78" s="298">
        <f>'Listado de Precios Interactivo'!G14</f>
        <v>108199.764</v>
      </c>
      <c r="J78" s="298">
        <f>'Listado de Precios Interactivo'!H14</f>
        <v>96757.2</v>
      </c>
      <c r="K78" s="460">
        <f>E17</f>
        <v>131979</v>
      </c>
      <c r="L78" s="704">
        <f>($E17-($D17*L$68))*1.21</f>
        <v>139333.557</v>
      </c>
      <c r="M78" s="705">
        <f>($E17-($D17*M$68))*1.21</f>
        <v>125759.535</v>
      </c>
      <c r="N78" s="706">
        <f>($E17-($D17*N$68))*1.21</f>
        <v>112185.51300000001</v>
      </c>
    </row>
    <row r="79" spans="2:18" ht="12.75" customHeight="1" x14ac:dyDescent="0.15">
      <c r="B79" s="441"/>
      <c r="C79" s="636" t="s">
        <v>302</v>
      </c>
      <c r="D79" s="300">
        <v>11</v>
      </c>
      <c r="E79" s="81">
        <f>B18</f>
        <v>11.02</v>
      </c>
      <c r="F79" s="297">
        <f>'Listado de Precios Interactivo'!D15</f>
        <v>31621</v>
      </c>
      <c r="G79" s="298">
        <f>'Listado de Precios Interactivo'!E15</f>
        <v>26780.1</v>
      </c>
      <c r="H79" s="298">
        <f>'Listado de Precios Interactivo'!F15</f>
        <v>24164.31</v>
      </c>
      <c r="I79" s="298">
        <f>'Listado de Precios Interactivo'!G15</f>
        <v>22333.256999999998</v>
      </c>
      <c r="J79" s="298">
        <f>'Listado de Precios Interactivo'!H15</f>
        <v>20240.625</v>
      </c>
      <c r="K79" s="460">
        <f>E18</f>
        <v>26133</v>
      </c>
      <c r="L79" s="704">
        <f>($E18-($D18*L$68))*1.21</f>
        <v>27897.275999999998</v>
      </c>
      <c r="M79" s="705">
        <f>($E18-($D18*M$68))*1.21</f>
        <v>25414.84</v>
      </c>
      <c r="N79" s="706">
        <f>($E18-($D18*N$68))*1.21</f>
        <v>22932.404000000002</v>
      </c>
    </row>
    <row r="80" spans="2:18" ht="12.75" customHeight="1" x14ac:dyDescent="0.15">
      <c r="B80" s="441"/>
      <c r="C80" s="813" t="s">
        <v>336</v>
      </c>
      <c r="D80" s="300">
        <v>12</v>
      </c>
      <c r="E80" s="81">
        <f>B19</f>
        <v>21.94</v>
      </c>
      <c r="F80" s="297">
        <f>'Listado de Precios Interactivo'!D16</f>
        <v>63630</v>
      </c>
      <c r="G80" s="298">
        <f>'Listado de Precios Interactivo'!E16</f>
        <v>52801.256249999999</v>
      </c>
      <c r="H80" s="298">
        <f>'Listado de Precios Interactivo'!F16</f>
        <v>47102.388749999998</v>
      </c>
      <c r="I80" s="298">
        <f>'Listado de Precios Interactivo'!G16</f>
        <v>43113.181499999999</v>
      </c>
      <c r="J80" s="298">
        <f>'Listado de Precios Interactivo'!H16</f>
        <v>38554.087499999994</v>
      </c>
      <c r="K80" s="460">
        <f>E19</f>
        <v>52587</v>
      </c>
      <c r="L80" s="704">
        <f>($E19-($D19*L$68))*1.21</f>
        <v>55517.764499999997</v>
      </c>
      <c r="M80" s="705">
        <f>($E19-($D19*M$68))*1.21</f>
        <v>50109.427499999998</v>
      </c>
      <c r="N80" s="706">
        <f>($E19-($D19*N$68))*1.21</f>
        <v>44701.090500000006</v>
      </c>
    </row>
    <row r="81" spans="2:14" ht="12.75" customHeight="1" x14ac:dyDescent="0.15">
      <c r="B81" s="441"/>
      <c r="C81" s="633" t="s">
        <v>283</v>
      </c>
      <c r="D81" s="300">
        <v>13</v>
      </c>
      <c r="E81" s="81">
        <f>B21</f>
        <v>40.229999999999997</v>
      </c>
      <c r="F81" s="297">
        <f>'Listado de Precios Interactivo'!D18</f>
        <v>106121</v>
      </c>
      <c r="G81" s="298">
        <f>'Listado de Precios Interactivo'!E18</f>
        <v>88059.46875</v>
      </c>
      <c r="H81" s="298">
        <f>'Listado de Precios Interactivo'!F18</f>
        <v>78554.726249999992</v>
      </c>
      <c r="I81" s="298">
        <f>'Listado de Precios Interactivo'!G18</f>
        <v>71901.406499999997</v>
      </c>
      <c r="J81" s="298">
        <f>'Listado de Precios Interactivo'!H18</f>
        <v>64297.612499999996</v>
      </c>
      <c r="K81" s="460">
        <f>E21</f>
        <v>87703</v>
      </c>
      <c r="L81" s="704">
        <f>($E21-($D21*L$68))*1.21</f>
        <v>92590.349499999997</v>
      </c>
      <c r="M81" s="705">
        <f>($E21-($D21*M$68))*1.21</f>
        <v>83570.162499999991</v>
      </c>
      <c r="N81" s="706">
        <f>($E21-($D21*N$68))*1.21</f>
        <v>74549.9755</v>
      </c>
    </row>
    <row r="82" spans="2:14" ht="12.75" customHeight="1" x14ac:dyDescent="0.15">
      <c r="B82" s="441"/>
      <c r="C82" s="633" t="s">
        <v>284</v>
      </c>
      <c r="D82" s="300">
        <v>14</v>
      </c>
      <c r="E82" s="81">
        <f>B22</f>
        <v>22.95</v>
      </c>
      <c r="F82" s="297">
        <f>'Listado de Precios Interactivo'!D19</f>
        <v>60666</v>
      </c>
      <c r="G82" s="298">
        <f>'Listado de Precios Interactivo'!E19</f>
        <v>50340.506249999999</v>
      </c>
      <c r="H82" s="298">
        <f>'Listado de Precios Interactivo'!F19</f>
        <v>44906.838750000003</v>
      </c>
      <c r="I82" s="298">
        <f>'Listado de Precios Interactivo'!G19</f>
        <v>41103.271499999995</v>
      </c>
      <c r="J82" s="298">
        <f>'Listado de Precios Interactivo'!H19</f>
        <v>36756.337499999994</v>
      </c>
      <c r="K82" s="460">
        <f>E22</f>
        <v>50137</v>
      </c>
      <c r="L82" s="704">
        <f>($E22-($D22*L$68))*1.21</f>
        <v>52930.784499999994</v>
      </c>
      <c r="M82" s="705">
        <f>($E22-($D22*M$68))*1.21</f>
        <v>47774.127499999995</v>
      </c>
      <c r="N82" s="706">
        <f>($E22-($D22*N$68))*1.21</f>
        <v>42617.470500000003</v>
      </c>
    </row>
    <row r="83" spans="2:14" ht="12.75" customHeight="1" x14ac:dyDescent="0.15">
      <c r="B83" s="441"/>
      <c r="C83" s="644" t="s">
        <v>321</v>
      </c>
      <c r="D83" s="300">
        <v>15</v>
      </c>
      <c r="E83" s="81">
        <f>B23</f>
        <v>16.96</v>
      </c>
      <c r="F83" s="297">
        <f>'Listado de Precios Interactivo'!D20</f>
        <v>49213</v>
      </c>
      <c r="G83" s="298">
        <f>'Listado de Precios Interactivo'!E20</f>
        <v>40837.293749999997</v>
      </c>
      <c r="H83" s="298">
        <f>'Listado de Precios Interactivo'!F20</f>
        <v>36429.491249999999</v>
      </c>
      <c r="I83" s="298">
        <f>'Listado de Precios Interactivo'!G20</f>
        <v>33344.029499999997</v>
      </c>
      <c r="J83" s="298">
        <f>'Listado de Precios Interactivo'!H20</f>
        <v>29817.787499999999</v>
      </c>
      <c r="K83" s="460">
        <f>E23</f>
        <v>40672</v>
      </c>
      <c r="L83" s="704">
        <f>($E23-($D23*L$68))*1.21</f>
        <v>42938.483499999995</v>
      </c>
      <c r="M83" s="705">
        <f>($E23-($D23*M$68))*1.21</f>
        <v>38755.392500000002</v>
      </c>
      <c r="N83" s="706">
        <f>($E23-($D23*N$68))*1.21</f>
        <v>34572.301500000001</v>
      </c>
    </row>
    <row r="84" spans="2:14" ht="12.75" customHeight="1" x14ac:dyDescent="0.15">
      <c r="B84" s="441"/>
      <c r="C84" s="459" t="s">
        <v>272</v>
      </c>
      <c r="D84" s="300">
        <v>16</v>
      </c>
      <c r="E84" s="81">
        <f>B24</f>
        <v>17.28</v>
      </c>
      <c r="F84" s="297">
        <f>'Listado de Precios Interactivo'!D21</f>
        <v>59071</v>
      </c>
      <c r="G84" s="298">
        <f>'Listado de Precios Interactivo'!E21</f>
        <v>54025.256249999999</v>
      </c>
      <c r="H84" s="298">
        <f>'Listado de Precios Interactivo'!F21</f>
        <v>50737.668749999997</v>
      </c>
      <c r="I84" s="298">
        <f>'Listado de Precios Interactivo'!G21</f>
        <v>48436.357499999998</v>
      </c>
      <c r="J84" s="298">
        <f>'Listado de Precios Interactivo'!H21</f>
        <v>45806.287499999999</v>
      </c>
      <c r="K84" s="460">
        <f>E24</f>
        <v>48819</v>
      </c>
      <c r="L84" s="704">
        <f>($E24-($D24*L$68))*1.21</f>
        <v>54391.012499999997</v>
      </c>
      <c r="M84" s="705">
        <f>($E24-($D24*M$68))*1.21</f>
        <v>51271.027499999997</v>
      </c>
      <c r="N84" s="706">
        <f>($E24-($D24*N$68))*1.21</f>
        <v>48151.042499999996</v>
      </c>
    </row>
    <row r="85" spans="2:14" ht="12.75" customHeight="1" x14ac:dyDescent="0.15">
      <c r="B85" s="441"/>
      <c r="C85" s="459" t="s">
        <v>44</v>
      </c>
      <c r="D85" s="300">
        <v>17</v>
      </c>
      <c r="E85" s="81">
        <f>B26</f>
        <v>26.38</v>
      </c>
      <c r="F85" s="297">
        <f>'Listado de Precios Interactivo'!D23</f>
        <v>80172</v>
      </c>
      <c r="G85" s="298">
        <f>'Listado de Precios Interactivo'!E23</f>
        <v>66527.268749999988</v>
      </c>
      <c r="H85" s="298">
        <f>'Listado de Precios Interactivo'!F23</f>
        <v>59346.596250000002</v>
      </c>
      <c r="I85" s="298">
        <f>'Listado de Precios Interactivo'!G23</f>
        <v>54320.125500000002</v>
      </c>
      <c r="J85" s="298">
        <f>'Listado de Precios Interactivo'!H23</f>
        <v>48575.587499999994</v>
      </c>
      <c r="K85" s="460">
        <f>E26</f>
        <v>66258</v>
      </c>
      <c r="L85" s="704">
        <f>($E26-($D26*L$68))*1.21</f>
        <v>69950.281499999997</v>
      </c>
      <c r="M85" s="705">
        <f>($E26-($D26*M$68))*1.21</f>
        <v>63135.682499999995</v>
      </c>
      <c r="N85" s="706">
        <f>($E26-($D26*N$68))*1.21</f>
        <v>56321.083500000008</v>
      </c>
    </row>
    <row r="86" spans="2:14" ht="12.75" customHeight="1" x14ac:dyDescent="0.15">
      <c r="B86" s="441"/>
      <c r="C86" s="459" t="s">
        <v>338</v>
      </c>
      <c r="D86" s="300">
        <v>18</v>
      </c>
      <c r="E86" s="81">
        <f>B27</f>
        <v>26.38</v>
      </c>
      <c r="F86" s="297">
        <f>'Listado de Precios Interactivo'!D24</f>
        <v>80172</v>
      </c>
      <c r="G86" s="298">
        <f>'Listado de Precios Interactivo'!E24</f>
        <v>66527.268749999988</v>
      </c>
      <c r="H86" s="298">
        <f>'Listado de Precios Interactivo'!F24</f>
        <v>59346.596250000002</v>
      </c>
      <c r="I86" s="298">
        <f>'Listado de Precios Interactivo'!G24</f>
        <v>54320.125500000002</v>
      </c>
      <c r="J86" s="298">
        <f>'Listado de Precios Interactivo'!H24</f>
        <v>48575.587499999994</v>
      </c>
      <c r="K86" s="460">
        <f>E27</f>
        <v>66258</v>
      </c>
      <c r="L86" s="704">
        <f>($E27-($D27*L$68))*1.21</f>
        <v>69950.281499999997</v>
      </c>
      <c r="M86" s="705">
        <f>($E27-($D27*M$68))*1.21</f>
        <v>63135.682499999995</v>
      </c>
      <c r="N86" s="706">
        <f>($E27-($D27*N$68))*1.21</f>
        <v>56321.083500000008</v>
      </c>
    </row>
    <row r="87" spans="2:14" ht="12.75" customHeight="1" x14ac:dyDescent="0.15">
      <c r="B87" s="441"/>
      <c r="C87" s="459" t="s">
        <v>39</v>
      </c>
      <c r="D87" s="300">
        <v>19</v>
      </c>
      <c r="E87" s="81">
        <f t="shared" ref="E87:E93" si="22">B28</f>
        <v>28.73</v>
      </c>
      <c r="F87" s="297">
        <f>'Listado de Precios Interactivo'!D25</f>
        <v>81067</v>
      </c>
      <c r="G87" s="298">
        <f>'Listado de Precios Interactivo'!E25</f>
        <v>67269</v>
      </c>
      <c r="H87" s="298">
        <f>'Listado de Precios Interactivo'!F25</f>
        <v>60008.12999999999</v>
      </c>
      <c r="I87" s="298">
        <f>'Listado de Precios Interactivo'!G25</f>
        <v>54925.520999999993</v>
      </c>
      <c r="J87" s="298">
        <f>'Listado de Precios Interactivo'!H25</f>
        <v>49116.824999999997</v>
      </c>
      <c r="K87" s="460">
        <f t="shared" ref="K87:K93" si="23">E28</f>
        <v>66997</v>
      </c>
      <c r="L87" s="704">
        <f>($E28-($D28*L$68))*1.21</f>
        <v>70730.308000000005</v>
      </c>
      <c r="M87" s="705">
        <f>($E28-($D28*M$68))*1.21</f>
        <v>63839.6</v>
      </c>
      <c r="N87" s="706">
        <f>($E28-($D28*N$68))*1.21</f>
        <v>56948.891999999993</v>
      </c>
    </row>
    <row r="88" spans="2:14" ht="12.75" customHeight="1" x14ac:dyDescent="0.15">
      <c r="B88" s="441"/>
      <c r="C88" s="471" t="s">
        <v>328</v>
      </c>
      <c r="D88" s="300">
        <v>20</v>
      </c>
      <c r="E88" s="81">
        <f t="shared" si="22"/>
        <v>39.479999999999997</v>
      </c>
      <c r="F88" s="297">
        <f>'Listado de Precios Interactivo'!D26</f>
        <v>114536</v>
      </c>
      <c r="G88" s="298">
        <f>'Listado de Precios Interactivo'!E26</f>
        <v>95041.368749999994</v>
      </c>
      <c r="H88" s="298">
        <f>'Listado de Precios Interactivo'!F26</f>
        <v>84782.846250000002</v>
      </c>
      <c r="I88" s="298">
        <f>'Listado de Precios Interactivo'!G26</f>
        <v>77601.880499999999</v>
      </c>
      <c r="J88" s="298">
        <f>'Listado de Precios Interactivo'!H26</f>
        <v>69395.0625</v>
      </c>
      <c r="K88" s="460">
        <f t="shared" si="23"/>
        <v>94657</v>
      </c>
      <c r="L88" s="704">
        <f>($E29-($D29*L$68))*1.21</f>
        <v>99931.661499999987</v>
      </c>
      <c r="M88" s="705">
        <f>($E29-($D29*M$68))*1.21</f>
        <v>90196.122499999998</v>
      </c>
      <c r="N88" s="706">
        <f>($E29-($D29*N$68))*1.21</f>
        <v>80460.583500000008</v>
      </c>
    </row>
    <row r="89" spans="2:14" ht="12.75" customHeight="1" x14ac:dyDescent="0.15">
      <c r="B89" s="441"/>
      <c r="C89" s="459" t="s">
        <v>25</v>
      </c>
      <c r="D89" s="300">
        <v>21</v>
      </c>
      <c r="E89" s="81">
        <f t="shared" si="22"/>
        <v>29.64</v>
      </c>
      <c r="F89" s="297">
        <f>'Listado de Precios Interactivo'!D27</f>
        <v>90731</v>
      </c>
      <c r="G89" s="298">
        <f>'Listado de Precios Interactivo'!E27</f>
        <v>75288.75</v>
      </c>
      <c r="H89" s="298">
        <f>'Listado de Precios Interactivo'!F27</f>
        <v>67162.41</v>
      </c>
      <c r="I89" s="298">
        <f>'Listado de Precios Interactivo'!G27</f>
        <v>61473.972000000002</v>
      </c>
      <c r="J89" s="298">
        <f>'Listado de Precios Interactivo'!H27</f>
        <v>54972.899999999994</v>
      </c>
      <c r="K89" s="460">
        <f t="shared" si="23"/>
        <v>74984</v>
      </c>
      <c r="L89" s="704">
        <f>($E30-($D30*L$68))*1.21</f>
        <v>79162.555999999997</v>
      </c>
      <c r="M89" s="705">
        <f>($E30-($D30*M$68))*1.21</f>
        <v>71450.5</v>
      </c>
      <c r="N89" s="706">
        <f>($E30-($D30*N$68))*1.21</f>
        <v>63738.444000000003</v>
      </c>
    </row>
    <row r="90" spans="2:14" ht="12.75" customHeight="1" x14ac:dyDescent="0.15">
      <c r="B90" s="441"/>
      <c r="C90" s="459" t="s">
        <v>26</v>
      </c>
      <c r="D90" s="300">
        <v>22</v>
      </c>
      <c r="E90" s="81">
        <f t="shared" si="22"/>
        <v>11.77</v>
      </c>
      <c r="F90" s="297">
        <f>'Listado de Precios Interactivo'!D28</f>
        <v>32570</v>
      </c>
      <c r="G90" s="298">
        <f>'Listado de Precios Interactivo'!E28</f>
        <v>27026.174999999999</v>
      </c>
      <c r="H90" s="298">
        <f>'Listado de Precios Interactivo'!F28</f>
        <v>24108.974999999999</v>
      </c>
      <c r="I90" s="298">
        <f>'Listado de Precios Interactivo'!G28</f>
        <v>22066.935000000001</v>
      </c>
      <c r="J90" s="298">
        <f>'Listado de Precios Interactivo'!H28</f>
        <v>19733.174999999999</v>
      </c>
      <c r="K90" s="460">
        <f t="shared" si="23"/>
        <v>26917</v>
      </c>
      <c r="L90" s="704">
        <f>($E31-($D31*L$68))*1.21</f>
        <v>28416.85</v>
      </c>
      <c r="M90" s="705">
        <f>($E31-($D31*M$68))*1.21</f>
        <v>25648.37</v>
      </c>
      <c r="N90" s="706">
        <f>($E31-($D31*N$68))*1.21</f>
        <v>22879.89</v>
      </c>
    </row>
    <row r="91" spans="2:14" ht="12.75" customHeight="1" x14ac:dyDescent="0.15">
      <c r="B91" s="441"/>
      <c r="C91" s="459" t="s">
        <v>268</v>
      </c>
      <c r="D91" s="300">
        <v>23</v>
      </c>
      <c r="E91" s="81">
        <f t="shared" si="22"/>
        <v>28.62</v>
      </c>
      <c r="F91" s="297">
        <f>'Listado de Precios Interactivo'!D29</f>
        <v>77845</v>
      </c>
      <c r="G91" s="298">
        <f>'Listado de Precios Interactivo'!E29</f>
        <v>66185.25</v>
      </c>
      <c r="H91" s="298">
        <f>'Listado de Precios Interactivo'!F29</f>
        <v>59848.499999999993</v>
      </c>
      <c r="I91" s="298">
        <f>'Listado de Precios Interactivo'!G29</f>
        <v>55412.774999999994</v>
      </c>
      <c r="J91" s="298">
        <f>'Listado de Precios Interactivo'!H29</f>
        <v>50343.375</v>
      </c>
      <c r="K91" s="460">
        <f t="shared" si="23"/>
        <v>64335</v>
      </c>
      <c r="L91" s="704">
        <f>($E32-($D32*L$68))*1.21</f>
        <v>68824.800000000003</v>
      </c>
      <c r="M91" s="705">
        <f>($E32-($D32*M$68))*1.21</f>
        <v>62811.1</v>
      </c>
      <c r="N91" s="706">
        <f>($E32-($D32*N$68))*1.21</f>
        <v>56797.4</v>
      </c>
    </row>
    <row r="92" spans="2:14" ht="12.75" customHeight="1" x14ac:dyDescent="0.15">
      <c r="B92" s="441"/>
      <c r="C92" s="471" t="s">
        <v>315</v>
      </c>
      <c r="D92" s="300">
        <v>24</v>
      </c>
      <c r="E92" s="81">
        <f t="shared" si="22"/>
        <v>61.58</v>
      </c>
      <c r="F92" s="297">
        <f>'Listado de Precios Interactivo'!D30</f>
        <v>204832</v>
      </c>
      <c r="G92" s="298">
        <f>'Listado de Precios Interactivo'!E30</f>
        <v>171512.68124999999</v>
      </c>
      <c r="H92" s="298">
        <f>'Listado de Precios Interactivo'!F30</f>
        <v>153783.42375000002</v>
      </c>
      <c r="I92" s="298">
        <f>'Listado de Precios Interactivo'!G30</f>
        <v>141372.94349999999</v>
      </c>
      <c r="J92" s="298">
        <f>'Listado de Precios Interactivo'!H30</f>
        <v>127189.53749999999</v>
      </c>
      <c r="K92" s="460">
        <f t="shared" si="23"/>
        <v>169283</v>
      </c>
      <c r="L92" s="704">
        <f>($E33-($D33*L$68))*1.21</f>
        <v>179594.31049999999</v>
      </c>
      <c r="M92" s="705">
        <f>($E33-($D33*M$68))*1.21</f>
        <v>162768.89749999999</v>
      </c>
      <c r="N92" s="706">
        <f>($E33-($D33*N$68))*1.21</f>
        <v>145943.48450000002</v>
      </c>
    </row>
    <row r="93" spans="2:14" ht="12.75" customHeight="1" x14ac:dyDescent="0.15">
      <c r="B93" s="441"/>
      <c r="C93" s="471" t="s">
        <v>334</v>
      </c>
      <c r="D93" s="300">
        <v>25</v>
      </c>
      <c r="E93" s="81">
        <f t="shared" si="22"/>
        <v>21.4</v>
      </c>
      <c r="F93" s="297">
        <f>'Listado de Precios Interactivo'!D31</f>
        <v>62559</v>
      </c>
      <c r="G93" s="298">
        <f>'Listado de Precios Interactivo'!E31</f>
        <v>51625.387499999997</v>
      </c>
      <c r="H93" s="298">
        <f>'Listado de Precios Interactivo'!F31</f>
        <v>45907.522499999999</v>
      </c>
      <c r="I93" s="298">
        <f>'Listado de Precios Interactivo'!G31</f>
        <v>41905.017</v>
      </c>
      <c r="J93" s="298">
        <f>'Listado de Precios Interactivo'!H31</f>
        <v>37330.724999999999</v>
      </c>
      <c r="K93" s="460">
        <f t="shared" si="23"/>
        <v>51702</v>
      </c>
      <c r="L93" s="704">
        <f>($E34-($D34*L$68))*1.21</f>
        <v>54419.870999999999</v>
      </c>
      <c r="M93" s="705">
        <f>($E34-($D34*M$68))*1.21</f>
        <v>48993.504999999997</v>
      </c>
      <c r="N93" s="706">
        <f>($E34-($D34*N$68))*1.21</f>
        <v>43567.139000000003</v>
      </c>
    </row>
    <row r="94" spans="2:14" ht="12.75" customHeight="1" x14ac:dyDescent="0.15">
      <c r="B94" s="441"/>
      <c r="C94" s="459" t="s">
        <v>46</v>
      </c>
      <c r="D94" s="300">
        <v>26</v>
      </c>
      <c r="E94" s="81">
        <f t="shared" ref="E94:E99" si="24">B38</f>
        <v>19.260000000000002</v>
      </c>
      <c r="F94" s="297">
        <f>'Listado de Precios Interactivo'!D34</f>
        <v>56012</v>
      </c>
      <c r="G94" s="298">
        <f>'Listado de Precios Interactivo'!E34</f>
        <v>46478.85</v>
      </c>
      <c r="H94" s="298">
        <f>'Listado de Precios Interactivo'!F34</f>
        <v>41461.979999999996</v>
      </c>
      <c r="I94" s="298">
        <f>'Listado de Precios Interactivo'!G34</f>
        <v>37950.170999999995</v>
      </c>
      <c r="J94" s="298">
        <f>'Listado de Precios Interactivo'!H34</f>
        <v>33936.674999999996</v>
      </c>
      <c r="K94" s="442">
        <f t="shared" ref="K94:K99" si="25">E38</f>
        <v>46291</v>
      </c>
      <c r="L94" s="704">
        <f t="shared" ref="L94:N99" si="26">($E38-($D38*L$68))*1.21</f>
        <v>48870.448000000004</v>
      </c>
      <c r="M94" s="705">
        <f t="shared" si="26"/>
        <v>44109.34</v>
      </c>
      <c r="N94" s="706">
        <f t="shared" si="26"/>
        <v>39348.231999999996</v>
      </c>
    </row>
    <row r="95" spans="2:14" ht="12.75" customHeight="1" x14ac:dyDescent="0.15">
      <c r="B95" s="441"/>
      <c r="C95" s="459" t="s">
        <v>47</v>
      </c>
      <c r="D95" s="300">
        <v>27</v>
      </c>
      <c r="E95" s="81">
        <f t="shared" si="24"/>
        <v>16.32</v>
      </c>
      <c r="F95" s="297">
        <f>'Listado de Precios Interactivo'!D35</f>
        <v>47512</v>
      </c>
      <c r="G95" s="298">
        <f>'Listado de Precios Interactivo'!E35</f>
        <v>39425.549999999996</v>
      </c>
      <c r="H95" s="298">
        <f>'Listado de Precios Interactivo'!F35</f>
        <v>35170.11</v>
      </c>
      <c r="I95" s="298">
        <f>'Listado de Precios Interactivo'!G35</f>
        <v>32191.302</v>
      </c>
      <c r="J95" s="298">
        <f>'Listado de Precios Interactivo'!H35</f>
        <v>28786.949999999997</v>
      </c>
      <c r="K95" s="442">
        <f t="shared" si="25"/>
        <v>39266</v>
      </c>
      <c r="L95" s="704">
        <f t="shared" si="26"/>
        <v>41454.115999999995</v>
      </c>
      <c r="M95" s="705">
        <f t="shared" si="26"/>
        <v>37415.619999999995</v>
      </c>
      <c r="N95" s="706">
        <f t="shared" si="26"/>
        <v>33377.124000000003</v>
      </c>
    </row>
    <row r="96" spans="2:14" ht="12.75" customHeight="1" x14ac:dyDescent="0.15">
      <c r="B96" s="441"/>
      <c r="C96" s="459" t="s">
        <v>48</v>
      </c>
      <c r="D96" s="300">
        <v>28</v>
      </c>
      <c r="E96" s="81">
        <f t="shared" si="24"/>
        <v>15.09</v>
      </c>
      <c r="F96" s="297">
        <f>'Listado de Precios Interactivo'!D36</f>
        <v>43755</v>
      </c>
      <c r="G96" s="298">
        <f>'Listado de Precios Interactivo'!E36</f>
        <v>36307.856249999997</v>
      </c>
      <c r="H96" s="298">
        <f>'Listado de Precios Interactivo'!F36</f>
        <v>32388.888750000002</v>
      </c>
      <c r="I96" s="298">
        <f>'Listado de Precios Interactivo'!G36</f>
        <v>29645.611499999995</v>
      </c>
      <c r="J96" s="298">
        <f>'Listado de Precios Interactivo'!H36</f>
        <v>26510.437499999996</v>
      </c>
      <c r="K96" s="442">
        <f t="shared" si="25"/>
        <v>36161</v>
      </c>
      <c r="L96" s="704">
        <f t="shared" si="26"/>
        <v>38176.044499999996</v>
      </c>
      <c r="M96" s="705">
        <f t="shared" si="26"/>
        <v>34456.8675</v>
      </c>
      <c r="N96" s="706">
        <f t="shared" si="26"/>
        <v>30737.690500000004</v>
      </c>
    </row>
    <row r="97" spans="2:14" ht="12.75" customHeight="1" x14ac:dyDescent="0.15">
      <c r="B97" s="441"/>
      <c r="C97" s="459" t="s">
        <v>49</v>
      </c>
      <c r="D97" s="300">
        <v>29</v>
      </c>
      <c r="E97" s="81">
        <f t="shared" si="24"/>
        <v>43.39</v>
      </c>
      <c r="F97" s="297">
        <f>'Listado de Precios Interactivo'!D37</f>
        <v>126074</v>
      </c>
      <c r="G97" s="298">
        <f>'Listado de Precios Interactivo'!E37</f>
        <v>104616.29999999999</v>
      </c>
      <c r="H97" s="298">
        <f>'Listado de Precios Interactivo'!F37</f>
        <v>93324.39</v>
      </c>
      <c r="I97" s="298">
        <f>'Listado de Precios Interactivo'!G37</f>
        <v>85420.052999999985</v>
      </c>
      <c r="J97" s="298">
        <f>'Listado de Precios Interactivo'!H37</f>
        <v>76386.524999999994</v>
      </c>
      <c r="K97" s="442">
        <f t="shared" si="25"/>
        <v>104193</v>
      </c>
      <c r="L97" s="704">
        <f t="shared" si="26"/>
        <v>109999.16399999999</v>
      </c>
      <c r="M97" s="705">
        <f t="shared" si="26"/>
        <v>99282.92</v>
      </c>
      <c r="N97" s="706">
        <f t="shared" si="26"/>
        <v>88566.676000000007</v>
      </c>
    </row>
    <row r="98" spans="2:14" ht="12.75" customHeight="1" x14ac:dyDescent="0.15">
      <c r="B98" s="441"/>
      <c r="C98" s="459" t="s">
        <v>50</v>
      </c>
      <c r="D98" s="300">
        <v>30</v>
      </c>
      <c r="E98" s="81">
        <f t="shared" si="24"/>
        <v>32.69</v>
      </c>
      <c r="F98" s="297">
        <f>'Listado de Precios Interactivo'!D38</f>
        <v>94935</v>
      </c>
      <c r="G98" s="298">
        <f>'Listado de Precios Interactivo'!E38</f>
        <v>78777.787499999991</v>
      </c>
      <c r="H98" s="298">
        <f>'Listado de Precios Interactivo'!F38</f>
        <v>70274.8125</v>
      </c>
      <c r="I98" s="298">
        <f>'Listado de Precios Interactivo'!G38</f>
        <v>64322.729999999989</v>
      </c>
      <c r="J98" s="298">
        <f>'Listado de Precios Interactivo'!H38</f>
        <v>57520.35</v>
      </c>
      <c r="K98" s="442">
        <f t="shared" si="25"/>
        <v>78459</v>
      </c>
      <c r="L98" s="704">
        <f t="shared" si="26"/>
        <v>82831.154999999999</v>
      </c>
      <c r="M98" s="705">
        <f t="shared" si="26"/>
        <v>74761.664999999994</v>
      </c>
      <c r="N98" s="706">
        <f t="shared" si="26"/>
        <v>66692.175000000003</v>
      </c>
    </row>
    <row r="99" spans="2:14" ht="12.75" customHeight="1" x14ac:dyDescent="0.15">
      <c r="B99" s="441"/>
      <c r="C99" s="459" t="s">
        <v>51</v>
      </c>
      <c r="D99" s="300">
        <v>31</v>
      </c>
      <c r="E99" s="81">
        <f t="shared" si="24"/>
        <v>14.61</v>
      </c>
      <c r="F99" s="297">
        <f>'Listado de Precios Interactivo'!D39</f>
        <v>42412</v>
      </c>
      <c r="G99" s="298">
        <f>'Listado de Precios Interactivo'!E39</f>
        <v>35193.506249999999</v>
      </c>
      <c r="H99" s="298">
        <f>'Listado de Precios Interactivo'!F39</f>
        <v>31394.89875</v>
      </c>
      <c r="I99" s="298">
        <f>'Listado de Precios Interactivo'!G39</f>
        <v>28735.873500000002</v>
      </c>
      <c r="J99" s="298">
        <f>'Listado de Precios Interactivo'!H39</f>
        <v>25696.987499999999</v>
      </c>
      <c r="K99" s="442">
        <f t="shared" si="25"/>
        <v>35051</v>
      </c>
      <c r="L99" s="704">
        <f t="shared" si="26"/>
        <v>37004.280500000001</v>
      </c>
      <c r="M99" s="705">
        <f t="shared" si="26"/>
        <v>33399.327499999999</v>
      </c>
      <c r="N99" s="706">
        <f t="shared" si="26"/>
        <v>29794.374500000002</v>
      </c>
    </row>
    <row r="100" spans="2:14" ht="12.75" customHeight="1" x14ac:dyDescent="0.15">
      <c r="B100" s="441"/>
      <c r="C100" s="459" t="s">
        <v>52</v>
      </c>
      <c r="D100" s="300">
        <v>32</v>
      </c>
      <c r="E100" s="81">
        <f>B45</f>
        <v>9.52</v>
      </c>
      <c r="F100" s="297">
        <f>'Listado de Precios Interactivo'!D41</f>
        <v>28453</v>
      </c>
      <c r="G100" s="298">
        <f>'Listado de Precios Interactivo'!E41</f>
        <v>23610.449999999997</v>
      </c>
      <c r="H100" s="298">
        <f>'Listado de Precios Interactivo'!F41</f>
        <v>21061.98</v>
      </c>
      <c r="I100" s="298">
        <f>'Listado de Precios Interactivo'!G41</f>
        <v>19278.050999999999</v>
      </c>
      <c r="J100" s="298">
        <f>'Listado de Precios Interactivo'!H41</f>
        <v>17239.274999999998</v>
      </c>
      <c r="K100" s="442">
        <f>E45</f>
        <v>23515</v>
      </c>
      <c r="L100" s="704">
        <f t="shared" ref="L100:N104" si="27">($E45-($D45*L$68))*1.21</f>
        <v>24825.327999999998</v>
      </c>
      <c r="M100" s="705">
        <f t="shared" si="27"/>
        <v>22406.78</v>
      </c>
      <c r="N100" s="706">
        <f t="shared" si="27"/>
        <v>19988.232</v>
      </c>
    </row>
    <row r="101" spans="2:14" ht="12.75" customHeight="1" x14ac:dyDescent="0.15">
      <c r="B101" s="441"/>
      <c r="C101" s="459" t="s">
        <v>53</v>
      </c>
      <c r="D101" s="300">
        <v>33</v>
      </c>
      <c r="E101" s="81">
        <f>B46</f>
        <v>9.52</v>
      </c>
      <c r="F101" s="297">
        <f>'Listado de Precios Interactivo'!D42</f>
        <v>28453</v>
      </c>
      <c r="G101" s="298">
        <f>'Listado de Precios Interactivo'!E42</f>
        <v>23610.449999999997</v>
      </c>
      <c r="H101" s="298">
        <f>'Listado de Precios Interactivo'!F42</f>
        <v>21061.98</v>
      </c>
      <c r="I101" s="298">
        <f>'Listado de Precios Interactivo'!G42</f>
        <v>19278.050999999999</v>
      </c>
      <c r="J101" s="298">
        <f>'Listado de Precios Interactivo'!H42</f>
        <v>17239.274999999998</v>
      </c>
      <c r="K101" s="442">
        <f>E46</f>
        <v>23515</v>
      </c>
      <c r="L101" s="704">
        <f t="shared" si="27"/>
        <v>24825.327999999998</v>
      </c>
      <c r="M101" s="705">
        <f t="shared" si="27"/>
        <v>22406.78</v>
      </c>
      <c r="N101" s="706">
        <f t="shared" si="27"/>
        <v>19988.232</v>
      </c>
    </row>
    <row r="102" spans="2:14" ht="12.75" customHeight="1" x14ac:dyDescent="0.15">
      <c r="B102" s="441"/>
      <c r="C102" s="459" t="s">
        <v>54</v>
      </c>
      <c r="D102" s="300">
        <v>34</v>
      </c>
      <c r="E102" s="81">
        <f>B47</f>
        <v>9.52</v>
      </c>
      <c r="F102" s="297">
        <f>'Listado de Precios Interactivo'!D43</f>
        <v>28453</v>
      </c>
      <c r="G102" s="298">
        <f>'Listado de Precios Interactivo'!E43</f>
        <v>23610.449999999997</v>
      </c>
      <c r="H102" s="298">
        <f>'Listado de Precios Interactivo'!F43</f>
        <v>21061.98</v>
      </c>
      <c r="I102" s="298">
        <f>'Listado de Precios Interactivo'!G43</f>
        <v>19278.050999999999</v>
      </c>
      <c r="J102" s="298">
        <f>'Listado de Precios Interactivo'!H43</f>
        <v>17239.274999999998</v>
      </c>
      <c r="K102" s="442">
        <f>E47</f>
        <v>23515</v>
      </c>
      <c r="L102" s="704">
        <f t="shared" si="27"/>
        <v>24825.327999999998</v>
      </c>
      <c r="M102" s="705">
        <f t="shared" si="27"/>
        <v>22406.78</v>
      </c>
      <c r="N102" s="706">
        <f t="shared" si="27"/>
        <v>19988.232</v>
      </c>
    </row>
    <row r="103" spans="2:14" ht="12.75" customHeight="1" x14ac:dyDescent="0.15">
      <c r="B103" s="441"/>
      <c r="C103" s="459" t="s">
        <v>307</v>
      </c>
      <c r="D103" s="300">
        <v>35</v>
      </c>
      <c r="E103" s="81">
        <v>0</v>
      </c>
      <c r="F103" s="297">
        <f>'Listado de Precios Interactivo'!D45</f>
        <v>96521</v>
      </c>
      <c r="G103" s="298">
        <f>'Listado de Precios Interactivo'!E45</f>
        <v>87774.824999999997</v>
      </c>
      <c r="H103" s="298">
        <f>'Listado de Precios Interactivo'!F45</f>
        <v>87774.824999999997</v>
      </c>
      <c r="I103" s="298">
        <f>'Listado de Precios Interactivo'!G45</f>
        <v>87774.824999999997</v>
      </c>
      <c r="J103" s="298">
        <f>'Listado de Precios Interactivo'!H45</f>
        <v>87774.824999999997</v>
      </c>
      <c r="K103" s="460">
        <f>E57</f>
        <v>68843</v>
      </c>
      <c r="L103" s="704">
        <f t="shared" si="27"/>
        <v>0</v>
      </c>
      <c r="M103" s="705">
        <f t="shared" si="27"/>
        <v>0</v>
      </c>
      <c r="N103" s="706">
        <f t="shared" si="27"/>
        <v>0</v>
      </c>
    </row>
    <row r="104" spans="2:14" ht="12.75" customHeight="1" x14ac:dyDescent="0.15">
      <c r="B104" s="441"/>
      <c r="C104" s="336" t="s">
        <v>308</v>
      </c>
      <c r="D104" s="300">
        <v>36</v>
      </c>
      <c r="E104" s="81">
        <v>0</v>
      </c>
      <c r="F104" s="297">
        <f>'Listado de Precios Interactivo'!D46</f>
        <v>86331</v>
      </c>
      <c r="G104" s="298">
        <f>'Listado de Precios Interactivo'!E46</f>
        <v>78508.125</v>
      </c>
      <c r="H104" s="298">
        <f>'Listado de Precios Interactivo'!F46</f>
        <v>78508.125</v>
      </c>
      <c r="I104" s="298">
        <f>'Listado de Precios Interactivo'!G46</f>
        <v>78508.125</v>
      </c>
      <c r="J104" s="298">
        <f>'Listado de Precios Interactivo'!H46</f>
        <v>78508.125</v>
      </c>
      <c r="K104" s="460">
        <f>E58</f>
        <v>61575</v>
      </c>
      <c r="L104" s="704">
        <f t="shared" si="27"/>
        <v>0</v>
      </c>
      <c r="M104" s="705">
        <f t="shared" si="27"/>
        <v>0</v>
      </c>
      <c r="N104" s="706">
        <f t="shared" si="27"/>
        <v>0</v>
      </c>
    </row>
    <row r="105" spans="2:14" ht="12.75" customHeight="1" x14ac:dyDescent="0.15">
      <c r="B105" s="441"/>
      <c r="C105" s="467" t="s">
        <v>309</v>
      </c>
      <c r="D105" s="300">
        <v>37</v>
      </c>
      <c r="E105" s="81">
        <v>0</v>
      </c>
      <c r="F105" s="297">
        <f>'Listado de Precios Interactivo'!D47</f>
        <v>8794</v>
      </c>
      <c r="G105" s="298">
        <f>'Listado de Precios Interactivo'!E47</f>
        <v>9266.6999999999989</v>
      </c>
      <c r="H105" s="298">
        <f>'Listado de Precios Interactivo'!F47</f>
        <v>9266.6999999999989</v>
      </c>
      <c r="I105" s="298">
        <f>'Listado de Precios Interactivo'!G47</f>
        <v>9266.6999999999989</v>
      </c>
      <c r="J105" s="298">
        <f>'Listado de Precios Interactivo'!H47</f>
        <v>9266.6999999999989</v>
      </c>
      <c r="K105" s="460">
        <f>E59</f>
        <v>7268</v>
      </c>
      <c r="L105" s="707">
        <f>'Listado de Precios Interactivo'!$D$47</f>
        <v>8794</v>
      </c>
      <c r="M105" s="707">
        <f>'Listado de Precios Interactivo'!$D$47</f>
        <v>8794</v>
      </c>
      <c r="N105" s="707">
        <f>'Listado de Precios Interactivo'!$D$47</f>
        <v>8794</v>
      </c>
    </row>
    <row r="106" spans="2:14" ht="12.75" customHeight="1" x14ac:dyDescent="0.15">
      <c r="B106" s="441"/>
      <c r="C106" s="446" t="s">
        <v>318</v>
      </c>
      <c r="D106" s="300">
        <v>38</v>
      </c>
      <c r="E106" s="447">
        <v>0</v>
      </c>
      <c r="F106" s="584">
        <v>0</v>
      </c>
      <c r="G106" s="298">
        <f>'Literatura y Promoción'!$F6</f>
        <v>5301.45</v>
      </c>
      <c r="H106" s="298">
        <f>'Literatura y Promoción'!$F6</f>
        <v>5301.45</v>
      </c>
      <c r="I106" s="298">
        <f>'Literatura y Promoción'!$F6</f>
        <v>5301.45</v>
      </c>
      <c r="J106" s="298">
        <f>'Literatura y Promoción'!$F6</f>
        <v>5301.45</v>
      </c>
      <c r="K106" s="442">
        <f>'Sheet1-1'!F70</f>
        <v>4158</v>
      </c>
      <c r="L106" s="708"/>
      <c r="M106" s="709"/>
      <c r="N106" s="710"/>
    </row>
    <row r="107" spans="2:14" ht="12.75" customHeight="1" x14ac:dyDescent="0.15">
      <c r="B107" s="441"/>
      <c r="C107" s="446" t="s">
        <v>82</v>
      </c>
      <c r="D107" s="300">
        <v>39</v>
      </c>
      <c r="E107" s="447">
        <v>0</v>
      </c>
      <c r="F107" s="584">
        <v>0</v>
      </c>
      <c r="G107" s="298">
        <f>'Literatura y Promoción'!$F8</f>
        <v>24149.774999999998</v>
      </c>
      <c r="H107" s="298">
        <f>'Literatura y Promoción'!$F8</f>
        <v>24149.774999999998</v>
      </c>
      <c r="I107" s="298">
        <f>'Literatura y Promoción'!$F8</f>
        <v>24149.774999999998</v>
      </c>
      <c r="J107" s="298">
        <f>'Literatura y Promoción'!$F8</f>
        <v>24149.774999999998</v>
      </c>
      <c r="K107" s="442">
        <f>'Sheet1-1'!F75</f>
        <v>18941</v>
      </c>
      <c r="L107" s="708"/>
      <c r="M107" s="709"/>
      <c r="N107" s="710"/>
    </row>
    <row r="108" spans="2:14" ht="12.75" customHeight="1" x14ac:dyDescent="0.15">
      <c r="B108" s="441"/>
      <c r="C108" s="446" t="s">
        <v>83</v>
      </c>
      <c r="D108" s="300">
        <v>40</v>
      </c>
      <c r="E108" s="447">
        <v>0</v>
      </c>
      <c r="F108" s="584">
        <v>0</v>
      </c>
      <c r="G108" s="298">
        <f>'Literatura y Promoción'!$F9</f>
        <v>14996.55</v>
      </c>
      <c r="H108" s="298">
        <f>'Literatura y Promoción'!$F9</f>
        <v>14996.55</v>
      </c>
      <c r="I108" s="298">
        <f>'Literatura y Promoción'!$F9</f>
        <v>14996.55</v>
      </c>
      <c r="J108" s="298">
        <f>'Literatura y Promoción'!$F9</f>
        <v>14996.55</v>
      </c>
      <c r="K108" s="442">
        <f>'Sheet1-1'!F76</f>
        <v>11762</v>
      </c>
      <c r="L108" s="708"/>
      <c r="M108" s="709"/>
      <c r="N108" s="710"/>
    </row>
    <row r="109" spans="2:14" ht="12.75" customHeight="1" x14ac:dyDescent="0.15">
      <c r="B109" s="441"/>
      <c r="C109" s="446" t="s">
        <v>84</v>
      </c>
      <c r="D109" s="300">
        <v>41</v>
      </c>
      <c r="E109" s="447">
        <v>0</v>
      </c>
      <c r="F109" s="584">
        <v>0</v>
      </c>
      <c r="G109" s="298">
        <f>'Literatura y Promoción'!$F10</f>
        <v>24590.924999999999</v>
      </c>
      <c r="H109" s="298">
        <f>'Literatura y Promoción'!$F10</f>
        <v>24590.924999999999</v>
      </c>
      <c r="I109" s="298">
        <f>'Literatura y Promoción'!$F10</f>
        <v>24590.924999999999</v>
      </c>
      <c r="J109" s="298">
        <f>'Literatura y Promoción'!$F10</f>
        <v>24590.924999999999</v>
      </c>
      <c r="K109" s="442">
        <f>'Sheet1-1'!F78</f>
        <v>19287</v>
      </c>
      <c r="L109" s="708"/>
      <c r="M109" s="709"/>
      <c r="N109" s="710"/>
    </row>
    <row r="110" spans="2:14" ht="12.75" customHeight="1" x14ac:dyDescent="0.15">
      <c r="B110" s="441"/>
      <c r="C110" s="446" t="s">
        <v>85</v>
      </c>
      <c r="D110" s="300">
        <v>42</v>
      </c>
      <c r="E110" s="447">
        <v>0</v>
      </c>
      <c r="F110" s="584">
        <v>0</v>
      </c>
      <c r="G110" s="298">
        <f>'Literatura y Promoción'!$F11</f>
        <v>48741.974999999999</v>
      </c>
      <c r="H110" s="298">
        <f>'Literatura y Promoción'!$F11</f>
        <v>48741.974999999999</v>
      </c>
      <c r="I110" s="298">
        <f>'Literatura y Promoción'!$F11</f>
        <v>48741.974999999999</v>
      </c>
      <c r="J110" s="298">
        <f>'Literatura y Promoción'!$F11</f>
        <v>48741.974999999999</v>
      </c>
      <c r="K110" s="442">
        <f>'Sheet1-1'!F79</f>
        <v>38229</v>
      </c>
      <c r="L110" s="708"/>
      <c r="M110" s="709"/>
      <c r="N110" s="710"/>
    </row>
    <row r="111" spans="2:14" ht="12.75" customHeight="1" x14ac:dyDescent="0.15">
      <c r="B111" s="441"/>
      <c r="C111" s="446" t="s">
        <v>87</v>
      </c>
      <c r="D111" s="300">
        <v>43</v>
      </c>
      <c r="E111" s="447">
        <v>0</v>
      </c>
      <c r="F111" s="584">
        <v>0</v>
      </c>
      <c r="G111" s="298">
        <f>'Literatura y Promoción'!$F14</f>
        <v>15769.199999999999</v>
      </c>
      <c r="H111" s="298">
        <f>'Literatura y Promoción'!$F14</f>
        <v>15769.199999999999</v>
      </c>
      <c r="I111" s="298">
        <f>'Literatura y Promoción'!$F14</f>
        <v>15769.199999999999</v>
      </c>
      <c r="J111" s="298">
        <f>'Literatura y Promoción'!$F14</f>
        <v>15769.199999999999</v>
      </c>
      <c r="K111" s="442">
        <f>'Sheet1-1'!F83</f>
        <v>12368</v>
      </c>
      <c r="L111" s="708"/>
      <c r="M111" s="709"/>
      <c r="N111" s="710"/>
    </row>
    <row r="112" spans="2:14" ht="12.75" customHeight="1" x14ac:dyDescent="0.15">
      <c r="B112" s="441"/>
      <c r="C112" s="446" t="s">
        <v>88</v>
      </c>
      <c r="D112" s="300">
        <v>44</v>
      </c>
      <c r="E112" s="448">
        <v>0</v>
      </c>
      <c r="F112" s="584">
        <v>0</v>
      </c>
      <c r="G112" s="298">
        <f>'Literatura y Promoción'!$F19</f>
        <v>6395.4</v>
      </c>
      <c r="H112" s="298">
        <f>'Literatura y Promoción'!$F19</f>
        <v>6395.4</v>
      </c>
      <c r="I112" s="298">
        <f>'Literatura y Promoción'!$F19</f>
        <v>6395.4</v>
      </c>
      <c r="J112" s="298">
        <f>'Literatura y Promoción'!$F19</f>
        <v>6395.4</v>
      </c>
      <c r="K112" s="442">
        <f>'Sheet1-1'!F90</f>
        <v>5016</v>
      </c>
      <c r="L112" s="708"/>
      <c r="M112" s="709"/>
      <c r="N112" s="710"/>
    </row>
    <row r="113" spans="2:15" ht="12.75" customHeight="1" x14ac:dyDescent="0.15">
      <c r="B113" s="441"/>
      <c r="C113" s="446" t="s">
        <v>163</v>
      </c>
      <c r="D113" s="300">
        <v>45</v>
      </c>
      <c r="E113" s="449">
        <f>'Sheet1-1'!D98</f>
        <v>0.65</v>
      </c>
      <c r="F113" s="584">
        <v>0</v>
      </c>
      <c r="G113" s="298">
        <f>'Literatura y Promoción'!$F23</f>
        <v>17865.3</v>
      </c>
      <c r="H113" s="298">
        <f>'Literatura y Promoción'!$F23</f>
        <v>17865.3</v>
      </c>
      <c r="I113" s="298">
        <f>'Literatura y Promoción'!$F23</f>
        <v>17865.3</v>
      </c>
      <c r="J113" s="298">
        <f>'Literatura y Promoción'!$F23</f>
        <v>17865.3</v>
      </c>
      <c r="K113" s="442">
        <f>'Sheet1-1'!F98</f>
        <v>14012</v>
      </c>
      <c r="L113" s="708"/>
      <c r="M113" s="709"/>
      <c r="N113" s="711"/>
    </row>
    <row r="114" spans="2:15" ht="12.75" customHeight="1" x14ac:dyDescent="0.15">
      <c r="B114" s="441"/>
      <c r="C114" s="446" t="s">
        <v>280</v>
      </c>
      <c r="D114" s="300">
        <v>46</v>
      </c>
      <c r="E114" s="449">
        <f>'Sheet1-1'!D104</f>
        <v>2</v>
      </c>
      <c r="F114" s="584">
        <v>0</v>
      </c>
      <c r="G114" s="298">
        <f>'Literatura y Promoción'!$F29</f>
        <v>33303</v>
      </c>
      <c r="H114" s="298">
        <f>'Literatura y Promoción'!$F29</f>
        <v>33303</v>
      </c>
      <c r="I114" s="298">
        <f>'Literatura y Promoción'!$F29</f>
        <v>33303</v>
      </c>
      <c r="J114" s="298">
        <f>'Literatura y Promoción'!$F29</f>
        <v>33303</v>
      </c>
      <c r="K114" s="442">
        <f>'Sheet1-1'!F104</f>
        <v>26120</v>
      </c>
      <c r="L114" s="708"/>
      <c r="M114" s="709"/>
      <c r="N114" s="711"/>
    </row>
    <row r="115" spans="2:15" ht="12.75" customHeight="1" x14ac:dyDescent="0.15">
      <c r="B115" s="441"/>
      <c r="C115" s="446" t="s">
        <v>264</v>
      </c>
      <c r="D115" s="300">
        <v>47</v>
      </c>
      <c r="E115" s="449">
        <f>'Sheet1-1'!D105</f>
        <v>0.33</v>
      </c>
      <c r="F115" s="584">
        <v>0</v>
      </c>
      <c r="G115" s="298">
        <f>'Literatura y Promoción'!$F31</f>
        <v>18437.774999999998</v>
      </c>
      <c r="H115" s="298">
        <f>'Literatura y Promoción'!$F31</f>
        <v>18437.774999999998</v>
      </c>
      <c r="I115" s="298">
        <f>'Literatura y Promoción'!$F31</f>
        <v>18437.774999999998</v>
      </c>
      <c r="J115" s="298">
        <f>'Literatura y Promoción'!$F31</f>
        <v>18437.774999999998</v>
      </c>
      <c r="K115" s="442">
        <f>'Sheet1-1'!F105</f>
        <v>14461</v>
      </c>
      <c r="L115" s="385">
        <f>ROUND(PRODUCT('Sheet1-1'!F105,1.21),0)</f>
        <v>17498</v>
      </c>
      <c r="M115" s="385">
        <f>ROUND(PRODUCT('Sheet1-1'!$F$105,1.21),0)</f>
        <v>17498</v>
      </c>
      <c r="N115" s="462">
        <f>ROUND(PRODUCT('Sheet1-1'!$F$105,1.21),0)</f>
        <v>17498</v>
      </c>
      <c r="O115" s="715"/>
    </row>
    <row r="116" spans="2:15" ht="12.75" customHeight="1" x14ac:dyDescent="0.15">
      <c r="B116" s="441"/>
      <c r="C116" s="446" t="s">
        <v>263</v>
      </c>
      <c r="D116" s="300">
        <v>48</v>
      </c>
      <c r="E116" s="449">
        <f>'Sheet1-1'!D107</f>
        <v>0.12</v>
      </c>
      <c r="F116" s="584">
        <v>0</v>
      </c>
      <c r="G116" s="298">
        <f>'Literatura y Promoción'!$F32</f>
        <v>21180.3</v>
      </c>
      <c r="H116" s="298">
        <f>'Literatura y Promoción'!$F32</f>
        <v>21180.3</v>
      </c>
      <c r="I116" s="298">
        <f>'Literatura y Promoción'!$F32</f>
        <v>21180.3</v>
      </c>
      <c r="J116" s="298">
        <f>'Literatura y Promoción'!$F32</f>
        <v>21180.3</v>
      </c>
      <c r="K116" s="442">
        <f>'Sheet1-1'!F107</f>
        <v>16612</v>
      </c>
      <c r="L116" s="385">
        <f>ROUND(PRODUCT('Sheet1-1'!$F$107,1.21),0)</f>
        <v>20101</v>
      </c>
      <c r="M116" s="385">
        <f>ROUND(PRODUCT('Sheet1-1'!$F$107,1.21),0)</f>
        <v>20101</v>
      </c>
      <c r="N116" s="385">
        <f>ROUND(PRODUCT('Sheet1-1'!$F$107,1.21),0)</f>
        <v>20101</v>
      </c>
      <c r="O116" s="715"/>
    </row>
    <row r="117" spans="2:15" ht="12.75" customHeight="1" x14ac:dyDescent="0.15">
      <c r="B117" s="441"/>
      <c r="C117" s="446">
        <f>'Sheet1-1'!B156</f>
        <v>0</v>
      </c>
      <c r="D117" s="300">
        <v>49</v>
      </c>
      <c r="E117" s="580">
        <f>'Sheet1-1'!D156</f>
        <v>0</v>
      </c>
      <c r="F117" s="584"/>
      <c r="G117" s="443">
        <f>'Literatura y Promoción'!$F35</f>
        <v>0</v>
      </c>
      <c r="H117" s="443">
        <f>'Literatura y Promoción'!$F35</f>
        <v>0</v>
      </c>
      <c r="I117" s="443">
        <f>'Literatura y Promoción'!$F35</f>
        <v>0</v>
      </c>
      <c r="J117" s="443">
        <f>'Literatura y Promoción'!$F35</f>
        <v>0</v>
      </c>
      <c r="K117" s="442">
        <f>'Sheet1-1'!F156</f>
        <v>0</v>
      </c>
      <c r="L117" s="708"/>
      <c r="M117" s="709"/>
      <c r="N117" s="710"/>
    </row>
    <row r="118" spans="2:15" ht="12.75" customHeight="1" x14ac:dyDescent="0.15">
      <c r="B118" s="441"/>
      <c r="C118" s="446">
        <f>'Sheet1-1'!B157</f>
        <v>0</v>
      </c>
      <c r="D118" s="300">
        <v>50</v>
      </c>
      <c r="E118" s="449">
        <f>'Sheet1-1'!D157</f>
        <v>0</v>
      </c>
      <c r="F118" s="584"/>
      <c r="G118" s="443">
        <f>'Literatura y Promoción'!$F36</f>
        <v>0</v>
      </c>
      <c r="H118" s="443">
        <f>'Literatura y Promoción'!$F36</f>
        <v>0</v>
      </c>
      <c r="I118" s="443">
        <f>'Literatura y Promoción'!$F36</f>
        <v>0</v>
      </c>
      <c r="J118" s="443">
        <f>'Literatura y Promoción'!$F36</f>
        <v>0</v>
      </c>
      <c r="K118" s="442">
        <f>'Sheet1-1'!F157</f>
        <v>0</v>
      </c>
      <c r="L118" s="708"/>
      <c r="M118" s="709"/>
      <c r="N118" s="710"/>
    </row>
    <row r="119" spans="2:15" ht="12.75" customHeight="1" x14ac:dyDescent="0.15">
      <c r="B119" s="441"/>
      <c r="C119" s="446">
        <f>'Sheet1-1'!B158</f>
        <v>0</v>
      </c>
      <c r="D119" s="300">
        <v>51</v>
      </c>
      <c r="E119" s="449">
        <f>'Sheet1-1'!D158</f>
        <v>0</v>
      </c>
      <c r="F119" s="584"/>
      <c r="G119" s="443">
        <f>'Literatura y Promoción'!$F37</f>
        <v>0</v>
      </c>
      <c r="H119" s="443">
        <f>'Literatura y Promoción'!$F37</f>
        <v>0</v>
      </c>
      <c r="I119" s="443">
        <f>'Literatura y Promoción'!$F37</f>
        <v>0</v>
      </c>
      <c r="J119" s="443">
        <f>'Literatura y Promoción'!$F37</f>
        <v>0</v>
      </c>
      <c r="K119" s="442">
        <f>'Sheet1-1'!F158</f>
        <v>0</v>
      </c>
      <c r="L119" s="708"/>
      <c r="M119" s="709"/>
      <c r="N119" s="710"/>
    </row>
    <row r="120" spans="2:15" ht="12.75" customHeight="1" x14ac:dyDescent="0.15">
      <c r="B120" s="441"/>
      <c r="C120" s="446">
        <f>'Sheet1-1'!B159</f>
        <v>0</v>
      </c>
      <c r="D120" s="300">
        <v>52</v>
      </c>
      <c r="E120" s="449">
        <f>'Sheet1-1'!D159</f>
        <v>0</v>
      </c>
      <c r="F120" s="584"/>
      <c r="G120" s="443">
        <f>'Literatura y Promoción'!$F38</f>
        <v>0</v>
      </c>
      <c r="H120" s="443">
        <f>'Literatura y Promoción'!$F38</f>
        <v>0</v>
      </c>
      <c r="I120" s="443">
        <f>'Literatura y Promoción'!$F38</f>
        <v>0</v>
      </c>
      <c r="J120" s="443">
        <f>'Literatura y Promoción'!$F38</f>
        <v>0</v>
      </c>
      <c r="K120" s="442">
        <f>'Sheet1-1'!F159</f>
        <v>0</v>
      </c>
      <c r="L120" s="708"/>
      <c r="M120" s="709"/>
      <c r="N120" s="710"/>
    </row>
    <row r="121" spans="2:15" ht="12.75" customHeight="1" x14ac:dyDescent="0.15">
      <c r="B121" s="441"/>
      <c r="C121" s="446">
        <f>'Sheet1-1'!B160</f>
        <v>0</v>
      </c>
      <c r="D121" s="300">
        <v>53</v>
      </c>
      <c r="E121" s="449">
        <f>'Sheet1-1'!D160</f>
        <v>0</v>
      </c>
      <c r="F121" s="584"/>
      <c r="G121" s="443">
        <f>'Literatura y Promoción'!$F39</f>
        <v>0</v>
      </c>
      <c r="H121" s="443">
        <f>'Literatura y Promoción'!$F39</f>
        <v>0</v>
      </c>
      <c r="I121" s="443">
        <f>'Literatura y Promoción'!$F39</f>
        <v>0</v>
      </c>
      <c r="J121" s="443">
        <f>'Literatura y Promoción'!$F39</f>
        <v>0</v>
      </c>
      <c r="K121" s="442">
        <f>'Sheet1-1'!F160</f>
        <v>0</v>
      </c>
      <c r="L121" s="708"/>
      <c r="M121" s="709"/>
      <c r="N121" s="710"/>
    </row>
    <row r="122" spans="2:15" ht="12.75" customHeight="1" x14ac:dyDescent="0.15">
      <c r="B122" s="441"/>
      <c r="C122" s="446">
        <f>'Sheet1-1'!B161</f>
        <v>0</v>
      </c>
      <c r="D122" s="300">
        <v>54</v>
      </c>
      <c r="E122" s="449">
        <f>'Sheet1-1'!D161</f>
        <v>0</v>
      </c>
      <c r="F122" s="584"/>
      <c r="G122" s="443">
        <f>'Literatura y Promoción'!$F40</f>
        <v>0</v>
      </c>
      <c r="H122" s="443">
        <f>'Literatura y Promoción'!$F40</f>
        <v>0</v>
      </c>
      <c r="I122" s="443">
        <f>'Literatura y Promoción'!$F40</f>
        <v>0</v>
      </c>
      <c r="J122" s="443">
        <f>'Literatura y Promoción'!$F40</f>
        <v>0</v>
      </c>
      <c r="K122" s="442">
        <f>'Sheet1-1'!F161</f>
        <v>0</v>
      </c>
      <c r="L122" s="708"/>
      <c r="M122" s="709"/>
      <c r="N122" s="710"/>
    </row>
    <row r="123" spans="2:15" ht="12.75" customHeight="1" x14ac:dyDescent="0.15">
      <c r="B123" s="441"/>
      <c r="C123" s="446">
        <f>'Sheet1-1'!B162</f>
        <v>0</v>
      </c>
      <c r="D123" s="300">
        <v>55</v>
      </c>
      <c r="E123" s="449">
        <f>'Sheet1-1'!D162</f>
        <v>0</v>
      </c>
      <c r="F123" s="584"/>
      <c r="G123" s="443">
        <f>'Literatura y Promoción'!$F41</f>
        <v>0</v>
      </c>
      <c r="H123" s="443">
        <f>'Literatura y Promoción'!$F41</f>
        <v>0</v>
      </c>
      <c r="I123" s="443">
        <f>'Literatura y Promoción'!$F41</f>
        <v>0</v>
      </c>
      <c r="J123" s="443">
        <f>'Literatura y Promoción'!$F41</f>
        <v>0</v>
      </c>
      <c r="K123" s="442">
        <f>'Sheet1-1'!F162</f>
        <v>0</v>
      </c>
      <c r="L123" s="708"/>
      <c r="M123" s="709"/>
      <c r="N123" s="710"/>
    </row>
    <row r="124" spans="2:15" ht="12.75" customHeight="1" thickBot="1" x14ac:dyDescent="0.2">
      <c r="B124" s="441"/>
      <c r="C124" s="609">
        <f>'Sheet1-1'!B163</f>
        <v>0</v>
      </c>
      <c r="D124" s="300">
        <v>56</v>
      </c>
      <c r="E124" s="581">
        <f>'Sheet1-1'!D163</f>
        <v>0</v>
      </c>
      <c r="F124" s="587"/>
      <c r="G124" s="444">
        <f>'Literatura y Promoción'!$F42</f>
        <v>0</v>
      </c>
      <c r="H124" s="444">
        <f>'Literatura y Promoción'!$F42</f>
        <v>0</v>
      </c>
      <c r="I124" s="444">
        <f>'Literatura y Promoción'!$F42</f>
        <v>0</v>
      </c>
      <c r="J124" s="444">
        <f>'Literatura y Promoción'!$F42</f>
        <v>0</v>
      </c>
      <c r="K124" s="445">
        <f>'Sheet1-1'!F163</f>
        <v>0</v>
      </c>
      <c r="L124" s="712"/>
      <c r="M124" s="713"/>
      <c r="N124" s="714"/>
    </row>
    <row r="125" spans="2:15" ht="12.75" customHeight="1" x14ac:dyDescent="0.15">
      <c r="C125" s="608"/>
      <c r="D125" s="608"/>
    </row>
  </sheetData>
  <sheetProtection algorithmName="SHA-512" hashValue="dunI4w0XmYZdyUBsKXtUURRe+rZecS1BLoBB+byFTRfl5FtvEuy1zCCmHw5e2dnmTHFf0Y3YsEB5DxKCgaiODA==" saltValue="NS2JbGFFtpMcX8RXnNSHWg==" spinCount="100000" sheet="1" scenarios="1" selectLockedCells="1" selectUnlockedCells="1"/>
  <dataConsolidate/>
  <mergeCells count="5">
    <mergeCell ref="V2:AE2"/>
    <mergeCell ref="Q2:T2"/>
    <mergeCell ref="C66:N66"/>
    <mergeCell ref="C67:K67"/>
    <mergeCell ref="L67:N67"/>
  </mergeCells>
  <pageMargins left="0.75" right="0.75" top="1" bottom="1" header="0" footer="0"/>
  <pageSetup orientation="landscape"/>
  <headerFooter alignWithMargins="0">
    <oddFooter>&amp;C&amp;"Helvetica,Regular"&amp;12&amp;K000000&amp;P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93B06-26A0-0C4A-816E-7B0921B8D986}">
  <dimension ref="A1:J357"/>
  <sheetViews>
    <sheetView showGridLines="0" topLeftCell="A20" zoomScale="118" workbookViewId="0">
      <selection activeCell="B40" sqref="B40"/>
    </sheetView>
  </sheetViews>
  <sheetFormatPr baseColWidth="10" defaultColWidth="5.6640625" defaultRowHeight="12.75" customHeight="1" x14ac:dyDescent="0.15"/>
  <cols>
    <col min="1" max="1" width="5.6640625" style="1" customWidth="1"/>
    <col min="2" max="2" width="78.1640625" style="1" customWidth="1"/>
    <col min="3" max="3" width="6.6640625" style="1" customWidth="1"/>
    <col min="4" max="4" width="9.33203125" style="1" customWidth="1"/>
    <col min="5" max="5" width="10.83203125" style="1" customWidth="1"/>
    <col min="6" max="6" width="15.1640625" style="1" bestFit="1" customWidth="1"/>
    <col min="7" max="7" width="8.6640625" style="1" customWidth="1"/>
    <col min="8" max="8" width="9.5" style="1" customWidth="1"/>
    <col min="9" max="9" width="8.6640625" style="1" customWidth="1"/>
    <col min="10" max="10" width="10.5" style="1" customWidth="1"/>
  </cols>
  <sheetData>
    <row r="1" spans="1:10" ht="49.5" customHeight="1" x14ac:dyDescent="0.15">
      <c r="A1" s="89"/>
      <c r="B1" s="19"/>
      <c r="C1" s="904" t="s">
        <v>97</v>
      </c>
      <c r="D1" s="905"/>
      <c r="E1" s="905"/>
      <c r="F1" s="905"/>
      <c r="G1" s="905"/>
      <c r="H1" s="905"/>
      <c r="I1" s="905"/>
      <c r="J1" s="906"/>
    </row>
    <row r="2" spans="1:10" ht="35" customHeight="1" x14ac:dyDescent="0.15">
      <c r="A2" s="342"/>
      <c r="B2" s="264"/>
      <c r="C2" s="907"/>
      <c r="D2" s="907"/>
      <c r="E2" s="907"/>
      <c r="F2" s="907"/>
      <c r="G2" s="907"/>
      <c r="H2" s="907"/>
      <c r="I2" s="907"/>
      <c r="J2" s="908"/>
    </row>
    <row r="3" spans="1:10" ht="31.5" customHeight="1" x14ac:dyDescent="0.15">
      <c r="A3" s="331"/>
      <c r="B3" s="343" t="s">
        <v>98</v>
      </c>
      <c r="C3" s="907"/>
      <c r="D3" s="907"/>
      <c r="E3" s="907"/>
      <c r="F3" s="907"/>
      <c r="G3" s="907"/>
      <c r="H3" s="907"/>
      <c r="I3" s="907"/>
      <c r="J3" s="908"/>
    </row>
    <row r="4" spans="1:10" ht="15" customHeight="1" x14ac:dyDescent="0.15">
      <c r="A4" s="344" t="s">
        <v>99</v>
      </c>
      <c r="B4" s="345"/>
      <c r="C4" s="346" t="s">
        <v>100</v>
      </c>
      <c r="D4" s="347"/>
      <c r="E4" s="347"/>
      <c r="F4" s="347"/>
      <c r="G4" s="347"/>
      <c r="H4" s="348"/>
      <c r="I4" s="348"/>
      <c r="J4" s="349"/>
    </row>
    <row r="5" spans="1:10" ht="15" customHeight="1" x14ac:dyDescent="0.15">
      <c r="A5" s="344" t="s">
        <v>101</v>
      </c>
      <c r="B5" s="345"/>
      <c r="C5" s="346" t="s">
        <v>102</v>
      </c>
      <c r="D5" s="350"/>
      <c r="E5" s="350"/>
      <c r="F5" s="350"/>
      <c r="G5" s="350"/>
      <c r="H5" s="348"/>
      <c r="I5" s="348"/>
      <c r="J5" s="265"/>
    </row>
    <row r="6" spans="1:10" ht="15" customHeight="1" x14ac:dyDescent="0.15">
      <c r="A6" s="344" t="s">
        <v>103</v>
      </c>
      <c r="B6" s="345"/>
      <c r="C6" s="351"/>
      <c r="D6" s="347"/>
      <c r="E6" s="347"/>
      <c r="F6" s="347"/>
      <c r="G6" s="886" t="s">
        <v>339</v>
      </c>
      <c r="H6" s="887"/>
      <c r="I6" s="887"/>
      <c r="J6" s="888"/>
    </row>
    <row r="7" spans="1:10" ht="23.25" customHeight="1" x14ac:dyDescent="0.15">
      <c r="A7" s="352"/>
      <c r="B7" s="353" t="s">
        <v>104</v>
      </c>
      <c r="C7" s="911"/>
      <c r="D7" s="912"/>
      <c r="E7" s="912"/>
      <c r="F7" s="913"/>
      <c r="G7" s="895" t="s">
        <v>105</v>
      </c>
      <c r="H7" s="896"/>
      <c r="I7" s="896"/>
      <c r="J7" s="897"/>
    </row>
    <row r="8" spans="1:10" ht="43.5" customHeight="1" x14ac:dyDescent="0.15">
      <c r="A8" s="352"/>
      <c r="B8" s="354" t="s">
        <v>106</v>
      </c>
      <c r="C8" s="912"/>
      <c r="D8" s="912"/>
      <c r="E8" s="912"/>
      <c r="F8" s="913"/>
      <c r="G8" s="90" t="s">
        <v>107</v>
      </c>
      <c r="H8" s="91" t="s">
        <v>15</v>
      </c>
      <c r="I8" s="91" t="s">
        <v>108</v>
      </c>
      <c r="J8" s="92" t="s">
        <v>17</v>
      </c>
    </row>
    <row r="9" spans="1:10" ht="51" customHeight="1" x14ac:dyDescent="0.15">
      <c r="A9" s="93" t="s">
        <v>109</v>
      </c>
      <c r="B9" s="94" t="s">
        <v>110</v>
      </c>
      <c r="C9" s="95" t="s">
        <v>18</v>
      </c>
      <c r="D9" s="94" t="s">
        <v>111</v>
      </c>
      <c r="E9" s="94" t="s">
        <v>112</v>
      </c>
      <c r="F9" s="94" t="s">
        <v>19</v>
      </c>
      <c r="G9" s="96" t="s">
        <v>113</v>
      </c>
      <c r="H9" s="96" t="s">
        <v>114</v>
      </c>
      <c r="I9" s="96" t="s">
        <v>115</v>
      </c>
      <c r="J9" s="97" t="s">
        <v>116</v>
      </c>
    </row>
    <row r="10" spans="1:10" ht="17" customHeight="1" x14ac:dyDescent="0.15">
      <c r="A10" s="893" t="s">
        <v>117</v>
      </c>
      <c r="B10" s="894"/>
      <c r="C10" s="98"/>
      <c r="D10" s="98"/>
      <c r="E10" s="98"/>
      <c r="F10" s="98"/>
      <c r="G10" s="98"/>
      <c r="H10" s="98"/>
      <c r="I10" s="98"/>
      <c r="J10" s="99"/>
    </row>
    <row r="11" spans="1:10" ht="17" customHeight="1" x14ac:dyDescent="0.15">
      <c r="A11" s="100">
        <v>2151</v>
      </c>
      <c r="B11" s="101" t="s">
        <v>118</v>
      </c>
      <c r="C11" s="102">
        <v>1</v>
      </c>
      <c r="D11" s="103">
        <v>27.55</v>
      </c>
      <c r="E11" s="774">
        <v>56193</v>
      </c>
      <c r="F11" s="774">
        <v>66110</v>
      </c>
      <c r="G11" s="104">
        <f t="shared" ref="G11:J40" si="0">$F11-($E11*G$9)</f>
        <v>52061.75</v>
      </c>
      <c r="H11" s="104">
        <f t="shared" si="0"/>
        <v>46442.45</v>
      </c>
      <c r="I11" s="104">
        <f t="shared" si="0"/>
        <v>42508.94</v>
      </c>
      <c r="J11" s="105">
        <f t="shared" si="0"/>
        <v>38013.5</v>
      </c>
    </row>
    <row r="12" spans="1:10" ht="17" customHeight="1" x14ac:dyDescent="0.15">
      <c r="A12" s="100">
        <v>2152</v>
      </c>
      <c r="B12" s="101" t="s">
        <v>119</v>
      </c>
      <c r="C12" s="102">
        <v>1</v>
      </c>
      <c r="D12" s="103">
        <v>27.55</v>
      </c>
      <c r="E12" s="774">
        <v>56193</v>
      </c>
      <c r="F12" s="774">
        <v>66110</v>
      </c>
      <c r="G12" s="104">
        <f t="shared" si="0"/>
        <v>52061.75</v>
      </c>
      <c r="H12" s="104">
        <f t="shared" si="0"/>
        <v>46442.45</v>
      </c>
      <c r="I12" s="104">
        <f t="shared" si="0"/>
        <v>42508.94</v>
      </c>
      <c r="J12" s="106">
        <f t="shared" si="0"/>
        <v>38013.5</v>
      </c>
    </row>
    <row r="13" spans="1:10" ht="17" customHeight="1" x14ac:dyDescent="0.15">
      <c r="A13" s="100">
        <v>146</v>
      </c>
      <c r="B13" s="101" t="s">
        <v>120</v>
      </c>
      <c r="C13" s="102">
        <v>1</v>
      </c>
      <c r="D13" s="103">
        <v>27.55</v>
      </c>
      <c r="E13" s="774">
        <v>56193</v>
      </c>
      <c r="F13" s="774">
        <v>66110</v>
      </c>
      <c r="G13" s="104">
        <f t="shared" si="0"/>
        <v>52061.75</v>
      </c>
      <c r="H13" s="104">
        <f t="shared" si="0"/>
        <v>46442.45</v>
      </c>
      <c r="I13" s="104">
        <f t="shared" si="0"/>
        <v>42508.94</v>
      </c>
      <c r="J13" s="106">
        <f t="shared" si="0"/>
        <v>38013.5</v>
      </c>
    </row>
    <row r="14" spans="1:10" ht="17" customHeight="1" x14ac:dyDescent="0.15">
      <c r="A14" s="100">
        <v>2153</v>
      </c>
      <c r="B14" s="101" t="s">
        <v>121</v>
      </c>
      <c r="C14" s="102">
        <v>1</v>
      </c>
      <c r="D14" s="103">
        <v>27.55</v>
      </c>
      <c r="E14" s="774">
        <v>56193</v>
      </c>
      <c r="F14" s="774">
        <v>66110</v>
      </c>
      <c r="G14" s="104">
        <f t="shared" si="0"/>
        <v>52061.75</v>
      </c>
      <c r="H14" s="104">
        <f t="shared" si="0"/>
        <v>46442.45</v>
      </c>
      <c r="I14" s="104">
        <f t="shared" si="0"/>
        <v>42508.94</v>
      </c>
      <c r="J14" s="106">
        <f t="shared" si="0"/>
        <v>38013.5</v>
      </c>
    </row>
    <row r="15" spans="1:10" ht="17" customHeight="1" x14ac:dyDescent="0.15">
      <c r="A15" s="100" t="s">
        <v>291</v>
      </c>
      <c r="B15" s="638" t="s">
        <v>292</v>
      </c>
      <c r="C15" s="102">
        <v>1</v>
      </c>
      <c r="D15" s="103">
        <v>27.55</v>
      </c>
      <c r="E15" s="774">
        <v>56193</v>
      </c>
      <c r="F15" s="774">
        <v>66110</v>
      </c>
      <c r="G15" s="104">
        <f t="shared" si="0"/>
        <v>52061.75</v>
      </c>
      <c r="H15" s="104">
        <f t="shared" si="0"/>
        <v>46442.45</v>
      </c>
      <c r="I15" s="104">
        <f t="shared" si="0"/>
        <v>42508.94</v>
      </c>
      <c r="J15" s="106">
        <f t="shared" si="0"/>
        <v>38013.5</v>
      </c>
    </row>
    <row r="16" spans="1:10" ht="17" customHeight="1" x14ac:dyDescent="0.15">
      <c r="A16" s="100">
        <v>940</v>
      </c>
      <c r="B16" s="101" t="s">
        <v>122</v>
      </c>
      <c r="C16" s="102">
        <v>1</v>
      </c>
      <c r="D16" s="103">
        <v>27.55</v>
      </c>
      <c r="E16" s="774">
        <v>56193</v>
      </c>
      <c r="F16" s="774">
        <v>66110</v>
      </c>
      <c r="G16" s="104">
        <f t="shared" si="0"/>
        <v>52061.75</v>
      </c>
      <c r="H16" s="104">
        <f t="shared" si="0"/>
        <v>46442.45</v>
      </c>
      <c r="I16" s="104">
        <f t="shared" si="0"/>
        <v>42508.94</v>
      </c>
      <c r="J16" s="106">
        <f t="shared" si="0"/>
        <v>38013.5</v>
      </c>
    </row>
    <row r="17" spans="1:10" ht="17" customHeight="1" x14ac:dyDescent="0.15">
      <c r="A17" s="100">
        <v>1522</v>
      </c>
      <c r="B17" s="638" t="s">
        <v>293</v>
      </c>
      <c r="C17" s="102">
        <v>1</v>
      </c>
      <c r="D17" s="103">
        <v>27.55</v>
      </c>
      <c r="E17" s="774">
        <v>56193</v>
      </c>
      <c r="F17" s="774">
        <v>66110</v>
      </c>
      <c r="G17" s="104">
        <f t="shared" si="0"/>
        <v>52061.75</v>
      </c>
      <c r="H17" s="104">
        <f t="shared" si="0"/>
        <v>46442.45</v>
      </c>
      <c r="I17" s="104">
        <f t="shared" si="0"/>
        <v>42508.94</v>
      </c>
      <c r="J17" s="106">
        <f t="shared" si="0"/>
        <v>38013.5</v>
      </c>
    </row>
    <row r="18" spans="1:10" ht="17" customHeight="1" x14ac:dyDescent="0.15">
      <c r="A18" s="100">
        <v>748</v>
      </c>
      <c r="B18" s="101" t="s">
        <v>276</v>
      </c>
      <c r="C18" s="102">
        <v>1</v>
      </c>
      <c r="D18" s="103">
        <v>27.55</v>
      </c>
      <c r="E18" s="774">
        <v>56193</v>
      </c>
      <c r="F18" s="774">
        <v>66110</v>
      </c>
      <c r="G18" s="104">
        <f t="shared" si="0"/>
        <v>52061.75</v>
      </c>
      <c r="H18" s="104">
        <f t="shared" si="0"/>
        <v>46442.45</v>
      </c>
      <c r="I18" s="104">
        <f t="shared" si="0"/>
        <v>42508.94</v>
      </c>
      <c r="J18" s="106">
        <f t="shared" si="0"/>
        <v>38013.5</v>
      </c>
    </row>
    <row r="19" spans="1:10" ht="17" customHeight="1" x14ac:dyDescent="0.15">
      <c r="A19" s="100">
        <v>268</v>
      </c>
      <c r="B19" s="101" t="s">
        <v>123</v>
      </c>
      <c r="C19" s="102">
        <v>1</v>
      </c>
      <c r="D19" s="103">
        <v>41.3</v>
      </c>
      <c r="E19" s="775">
        <v>92587</v>
      </c>
      <c r="F19" s="775">
        <v>108926</v>
      </c>
      <c r="G19" s="104">
        <f t="shared" si="0"/>
        <v>85779.25</v>
      </c>
      <c r="H19" s="104">
        <f t="shared" si="0"/>
        <v>76520.55</v>
      </c>
      <c r="I19" s="104">
        <f t="shared" si="0"/>
        <v>70039.459999999992</v>
      </c>
      <c r="J19" s="106">
        <f t="shared" si="0"/>
        <v>62632.5</v>
      </c>
    </row>
    <row r="20" spans="1:10" ht="17" customHeight="1" x14ac:dyDescent="0.15">
      <c r="A20" s="100">
        <v>1122</v>
      </c>
      <c r="B20" s="101" t="s">
        <v>285</v>
      </c>
      <c r="C20" s="102">
        <v>1</v>
      </c>
      <c r="D20" s="103">
        <v>45.9</v>
      </c>
      <c r="E20" s="775">
        <v>88050</v>
      </c>
      <c r="F20" s="775">
        <v>110021</v>
      </c>
      <c r="G20" s="104">
        <f t="shared" si="0"/>
        <v>88008.5</v>
      </c>
      <c r="H20" s="104">
        <f t="shared" si="0"/>
        <v>79203.5</v>
      </c>
      <c r="I20" s="104">
        <f t="shared" si="0"/>
        <v>73040</v>
      </c>
      <c r="J20" s="106">
        <f t="shared" si="0"/>
        <v>65996</v>
      </c>
    </row>
    <row r="21" spans="1:10" ht="17" customHeight="1" x14ac:dyDescent="0.15">
      <c r="A21" s="107">
        <v>755</v>
      </c>
      <c r="B21" s="108" t="s">
        <v>124</v>
      </c>
      <c r="C21" s="109">
        <v>1</v>
      </c>
      <c r="D21" s="110">
        <v>28.73</v>
      </c>
      <c r="E21" s="775">
        <v>56948</v>
      </c>
      <c r="F21" s="775">
        <v>66997</v>
      </c>
      <c r="G21" s="111">
        <f t="shared" si="0"/>
        <v>52760</v>
      </c>
      <c r="H21" s="111">
        <f t="shared" si="0"/>
        <v>47065.2</v>
      </c>
      <c r="I21" s="111">
        <f t="shared" si="0"/>
        <v>43078.84</v>
      </c>
      <c r="J21" s="112">
        <f t="shared" si="0"/>
        <v>38523</v>
      </c>
    </row>
    <row r="22" spans="1:10" ht="17" customHeight="1" x14ac:dyDescent="0.15">
      <c r="A22" s="107">
        <v>757</v>
      </c>
      <c r="B22" s="108" t="s">
        <v>125</v>
      </c>
      <c r="C22" s="109">
        <v>1</v>
      </c>
      <c r="D22" s="110">
        <v>28.73</v>
      </c>
      <c r="E22" s="775">
        <v>56948</v>
      </c>
      <c r="F22" s="775">
        <v>66997</v>
      </c>
      <c r="G22" s="111">
        <f t="shared" si="0"/>
        <v>52760</v>
      </c>
      <c r="H22" s="111">
        <f t="shared" si="0"/>
        <v>47065.2</v>
      </c>
      <c r="I22" s="111">
        <f t="shared" si="0"/>
        <v>43078.84</v>
      </c>
      <c r="J22" s="112">
        <f t="shared" si="0"/>
        <v>38523</v>
      </c>
    </row>
    <row r="23" spans="1:10" ht="17" customHeight="1" x14ac:dyDescent="0.15">
      <c r="A23" s="686">
        <v>1610</v>
      </c>
      <c r="B23" s="687" t="s">
        <v>316</v>
      </c>
      <c r="C23" s="109">
        <v>1</v>
      </c>
      <c r="D23" s="110">
        <v>28.73</v>
      </c>
      <c r="E23" s="775">
        <v>56948</v>
      </c>
      <c r="F23" s="775">
        <v>66997</v>
      </c>
      <c r="G23" s="111">
        <f t="shared" si="0"/>
        <v>52760</v>
      </c>
      <c r="H23" s="111">
        <f t="shared" si="0"/>
        <v>47065.2</v>
      </c>
      <c r="I23" s="111">
        <f t="shared" si="0"/>
        <v>43078.84</v>
      </c>
      <c r="J23" s="112">
        <f t="shared" si="0"/>
        <v>38523</v>
      </c>
    </row>
    <row r="24" spans="1:10" ht="17" customHeight="1" x14ac:dyDescent="0.15">
      <c r="A24" s="107">
        <v>20</v>
      </c>
      <c r="B24" s="108" t="s">
        <v>126</v>
      </c>
      <c r="C24" s="109">
        <v>1</v>
      </c>
      <c r="D24" s="110">
        <v>11.77</v>
      </c>
      <c r="E24" s="774">
        <v>22880</v>
      </c>
      <c r="F24" s="774">
        <v>26917</v>
      </c>
      <c r="G24" s="111">
        <f t="shared" si="0"/>
        <v>21197</v>
      </c>
      <c r="H24" s="111">
        <f t="shared" si="0"/>
        <v>18909</v>
      </c>
      <c r="I24" s="111">
        <f t="shared" si="0"/>
        <v>17307.400000000001</v>
      </c>
      <c r="J24" s="112">
        <f t="shared" si="0"/>
        <v>15477</v>
      </c>
    </row>
    <row r="25" spans="1:10" ht="17" customHeight="1" x14ac:dyDescent="0.15">
      <c r="A25" s="107">
        <v>1119</v>
      </c>
      <c r="B25" s="108" t="s">
        <v>271</v>
      </c>
      <c r="C25" s="109">
        <v>14</v>
      </c>
      <c r="D25" s="110">
        <v>17.28</v>
      </c>
      <c r="E25" s="775">
        <v>25785</v>
      </c>
      <c r="F25" s="774">
        <v>48819</v>
      </c>
      <c r="G25" s="111">
        <f t="shared" si="0"/>
        <v>42372.75</v>
      </c>
      <c r="H25" s="111">
        <f t="shared" si="0"/>
        <v>39794.25</v>
      </c>
      <c r="I25" s="111">
        <f t="shared" si="0"/>
        <v>37989.300000000003</v>
      </c>
      <c r="J25" s="112">
        <f>$F25-($E25*J$9)</f>
        <v>35926.5</v>
      </c>
    </row>
    <row r="26" spans="1:10" ht="17" customHeight="1" x14ac:dyDescent="0.15">
      <c r="A26" s="107">
        <v>65</v>
      </c>
      <c r="B26" s="108" t="s">
        <v>127</v>
      </c>
      <c r="C26" s="109">
        <v>1</v>
      </c>
      <c r="D26" s="110">
        <v>29.64</v>
      </c>
      <c r="E26" s="775">
        <v>63736</v>
      </c>
      <c r="F26" s="775">
        <v>74984</v>
      </c>
      <c r="G26" s="111">
        <f t="shared" si="0"/>
        <v>59050</v>
      </c>
      <c r="H26" s="111">
        <f t="shared" si="0"/>
        <v>52676.4</v>
      </c>
      <c r="I26" s="111">
        <f t="shared" si="0"/>
        <v>48214.880000000005</v>
      </c>
      <c r="J26" s="112">
        <f t="shared" si="0"/>
        <v>43116</v>
      </c>
    </row>
    <row r="27" spans="1:10" ht="17" customHeight="1" x14ac:dyDescent="0.15">
      <c r="A27" s="100">
        <v>3122</v>
      </c>
      <c r="B27" s="101" t="s">
        <v>128</v>
      </c>
      <c r="C27" s="102">
        <v>1</v>
      </c>
      <c r="D27" s="103">
        <v>11.5</v>
      </c>
      <c r="E27" s="774">
        <v>26588</v>
      </c>
      <c r="F27" s="774">
        <v>31280</v>
      </c>
      <c r="G27" s="104">
        <f t="shared" si="0"/>
        <v>24633</v>
      </c>
      <c r="H27" s="104">
        <f t="shared" si="0"/>
        <v>21974.2</v>
      </c>
      <c r="I27" s="104">
        <f t="shared" si="0"/>
        <v>20113.04</v>
      </c>
      <c r="J27" s="106">
        <f t="shared" si="0"/>
        <v>17986</v>
      </c>
    </row>
    <row r="28" spans="1:10" ht="17" customHeight="1" x14ac:dyDescent="0.15">
      <c r="A28" s="107">
        <v>102</v>
      </c>
      <c r="B28" s="113" t="s">
        <v>129</v>
      </c>
      <c r="C28" s="109">
        <v>1</v>
      </c>
      <c r="D28" s="110">
        <v>16.96</v>
      </c>
      <c r="E28" s="774">
        <v>34571</v>
      </c>
      <c r="F28" s="774">
        <v>40672</v>
      </c>
      <c r="G28" s="111">
        <f t="shared" si="0"/>
        <v>32029.25</v>
      </c>
      <c r="H28" s="111">
        <f t="shared" si="0"/>
        <v>28572.15</v>
      </c>
      <c r="I28" s="111">
        <f t="shared" si="0"/>
        <v>26152.18</v>
      </c>
      <c r="J28" s="112">
        <f t="shared" si="0"/>
        <v>23386.5</v>
      </c>
    </row>
    <row r="29" spans="1:10" ht="17" customHeight="1" x14ac:dyDescent="0.15">
      <c r="A29" s="114">
        <v>106</v>
      </c>
      <c r="B29" s="631" t="s">
        <v>279</v>
      </c>
      <c r="C29" s="102">
        <v>1</v>
      </c>
      <c r="D29" s="103">
        <v>40.229999999999997</v>
      </c>
      <c r="E29" s="775">
        <v>74547</v>
      </c>
      <c r="F29" s="775">
        <v>87703</v>
      </c>
      <c r="G29" s="104">
        <f t="shared" si="0"/>
        <v>69066.25</v>
      </c>
      <c r="H29" s="104">
        <f t="shared" si="0"/>
        <v>61611.55</v>
      </c>
      <c r="I29" s="104">
        <f t="shared" si="0"/>
        <v>56393.26</v>
      </c>
      <c r="J29" s="106">
        <f t="shared" si="0"/>
        <v>50429.5</v>
      </c>
    </row>
    <row r="30" spans="1:10" ht="17" customHeight="1" x14ac:dyDescent="0.15">
      <c r="A30" s="114">
        <v>255</v>
      </c>
      <c r="B30" s="630" t="s">
        <v>278</v>
      </c>
      <c r="C30" s="116">
        <v>1</v>
      </c>
      <c r="D30" s="117">
        <v>22.95</v>
      </c>
      <c r="E30" s="775">
        <v>42617</v>
      </c>
      <c r="F30" s="775">
        <v>50137</v>
      </c>
      <c r="G30" s="118">
        <f t="shared" si="0"/>
        <v>39482.75</v>
      </c>
      <c r="H30" s="118">
        <f t="shared" si="0"/>
        <v>35221.050000000003</v>
      </c>
      <c r="I30" s="119">
        <f t="shared" si="0"/>
        <v>32237.86</v>
      </c>
      <c r="J30" s="106">
        <f t="shared" si="0"/>
        <v>28828.5</v>
      </c>
    </row>
    <row r="31" spans="1:10" ht="17" customHeight="1" x14ac:dyDescent="0.15">
      <c r="A31" s="114">
        <v>1638</v>
      </c>
      <c r="B31" s="115" t="s">
        <v>277</v>
      </c>
      <c r="C31" s="116">
        <v>1</v>
      </c>
      <c r="D31" s="117">
        <v>22.95</v>
      </c>
      <c r="E31" s="775">
        <v>42617</v>
      </c>
      <c r="F31" s="775">
        <v>50137</v>
      </c>
      <c r="G31" s="118">
        <f t="shared" si="0"/>
        <v>39482.75</v>
      </c>
      <c r="H31" s="118">
        <f t="shared" si="0"/>
        <v>35221.050000000003</v>
      </c>
      <c r="I31" s="119">
        <f t="shared" si="0"/>
        <v>32237.86</v>
      </c>
      <c r="J31" s="106">
        <f t="shared" si="0"/>
        <v>28828.5</v>
      </c>
    </row>
    <row r="32" spans="1:10" ht="17" customHeight="1" x14ac:dyDescent="0.15">
      <c r="A32" s="693" t="s">
        <v>319</v>
      </c>
      <c r="B32" s="694" t="s">
        <v>320</v>
      </c>
      <c r="C32" s="695">
        <v>15</v>
      </c>
      <c r="D32" s="696">
        <v>23.49</v>
      </c>
      <c r="E32" s="775">
        <v>47892</v>
      </c>
      <c r="F32" s="775">
        <v>56344</v>
      </c>
      <c r="G32" s="118">
        <v>12159.5</v>
      </c>
      <c r="H32" s="118">
        <v>10778.9</v>
      </c>
      <c r="I32" s="119">
        <v>9812.48</v>
      </c>
      <c r="J32" s="106">
        <v>8708</v>
      </c>
    </row>
    <row r="33" spans="1:10" ht="16.5" customHeight="1" x14ac:dyDescent="0.15">
      <c r="A33" s="599">
        <v>3987</v>
      </c>
      <c r="B33" s="600" t="s">
        <v>275</v>
      </c>
      <c r="C33" s="116">
        <v>1</v>
      </c>
      <c r="D33" s="602">
        <v>34.99</v>
      </c>
      <c r="E33" s="775">
        <v>69896</v>
      </c>
      <c r="F33" s="775">
        <v>85301</v>
      </c>
      <c r="G33" s="118">
        <f t="shared" si="0"/>
        <v>67827</v>
      </c>
      <c r="H33" s="118">
        <f t="shared" si="0"/>
        <v>60837.4</v>
      </c>
      <c r="I33" s="119">
        <f t="shared" si="0"/>
        <v>55944.68</v>
      </c>
      <c r="J33" s="106">
        <f t="shared" si="0"/>
        <v>50353</v>
      </c>
    </row>
    <row r="34" spans="1:10" ht="16.5" customHeight="1" x14ac:dyDescent="0.15">
      <c r="A34" s="599" t="s">
        <v>286</v>
      </c>
      <c r="B34" s="636" t="s">
        <v>287</v>
      </c>
      <c r="C34" s="116">
        <v>1</v>
      </c>
      <c r="D34" s="602">
        <v>30.76</v>
      </c>
      <c r="E34" s="775">
        <v>50073</v>
      </c>
      <c r="F34" s="775">
        <v>68823</v>
      </c>
      <c r="G34" s="118">
        <f t="shared" si="0"/>
        <v>56304.75</v>
      </c>
      <c r="H34" s="118">
        <f t="shared" si="0"/>
        <v>51297.45</v>
      </c>
      <c r="I34" s="119">
        <f t="shared" si="0"/>
        <v>47792.34</v>
      </c>
      <c r="J34" s="106">
        <f t="shared" si="0"/>
        <v>43786.5</v>
      </c>
    </row>
    <row r="35" spans="1:10" ht="16.5" customHeight="1" x14ac:dyDescent="0.15">
      <c r="A35" s="599" t="s">
        <v>332</v>
      </c>
      <c r="B35" s="681" t="s">
        <v>331</v>
      </c>
      <c r="C35" s="601">
        <v>30</v>
      </c>
      <c r="D35" s="602">
        <v>55.05</v>
      </c>
      <c r="E35" s="776">
        <v>112182</v>
      </c>
      <c r="F35" s="777">
        <v>131979</v>
      </c>
      <c r="G35" s="118">
        <f t="shared" si="0"/>
        <v>103933.5</v>
      </c>
      <c r="H35" s="118">
        <f t="shared" si="0"/>
        <v>92715.3</v>
      </c>
      <c r="I35" s="119">
        <f t="shared" si="0"/>
        <v>84862.56</v>
      </c>
      <c r="J35" s="106">
        <f t="shared" si="0"/>
        <v>75888</v>
      </c>
    </row>
    <row r="36" spans="1:10" ht="16.5" customHeight="1" x14ac:dyDescent="0.15">
      <c r="A36" s="599">
        <v>267</v>
      </c>
      <c r="B36" s="681" t="s">
        <v>328</v>
      </c>
      <c r="C36" s="601">
        <v>1</v>
      </c>
      <c r="D36" s="602">
        <v>39.479999999999997</v>
      </c>
      <c r="E36" s="776">
        <v>80459</v>
      </c>
      <c r="F36" s="774">
        <v>94657</v>
      </c>
      <c r="G36" s="118">
        <f t="shared" si="0"/>
        <v>74542.25</v>
      </c>
      <c r="H36" s="118">
        <f t="shared" si="0"/>
        <v>66496.350000000006</v>
      </c>
      <c r="I36" s="119">
        <f t="shared" si="0"/>
        <v>60864.22</v>
      </c>
      <c r="J36" s="106">
        <f t="shared" si="0"/>
        <v>54427.5</v>
      </c>
    </row>
    <row r="37" spans="1:10" ht="16.5" customHeight="1" x14ac:dyDescent="0.15">
      <c r="A37" s="599" t="s">
        <v>301</v>
      </c>
      <c r="B37" s="636" t="s">
        <v>302</v>
      </c>
      <c r="C37" s="601">
        <v>1</v>
      </c>
      <c r="D37" s="602">
        <v>11.02</v>
      </c>
      <c r="E37" s="776">
        <v>20516</v>
      </c>
      <c r="F37" s="774">
        <v>26133</v>
      </c>
      <c r="G37" s="118">
        <f t="shared" si="0"/>
        <v>21004</v>
      </c>
      <c r="H37" s="118">
        <f t="shared" si="0"/>
        <v>18952.400000000001</v>
      </c>
      <c r="I37" s="119">
        <f t="shared" si="0"/>
        <v>17516.28</v>
      </c>
      <c r="J37" s="106">
        <f t="shared" si="0"/>
        <v>15875</v>
      </c>
    </row>
    <row r="38" spans="1:10" ht="16.5" customHeight="1" x14ac:dyDescent="0.15">
      <c r="A38" s="599" t="s">
        <v>335</v>
      </c>
      <c r="B38" s="636" t="s">
        <v>336</v>
      </c>
      <c r="C38" s="601">
        <v>1</v>
      </c>
      <c r="D38" s="602">
        <v>21.94</v>
      </c>
      <c r="E38" s="810">
        <v>44697</v>
      </c>
      <c r="F38" s="774">
        <v>52587</v>
      </c>
      <c r="G38" s="118">
        <v>45761</v>
      </c>
      <c r="H38" s="118">
        <v>40693</v>
      </c>
      <c r="I38" s="119">
        <v>37145.4</v>
      </c>
      <c r="J38" s="106">
        <v>33091</v>
      </c>
    </row>
    <row r="39" spans="1:10" ht="17" customHeight="1" x14ac:dyDescent="0.15">
      <c r="A39" s="599">
        <v>2864</v>
      </c>
      <c r="B39" s="600" t="s">
        <v>44</v>
      </c>
      <c r="C39" s="601">
        <v>1</v>
      </c>
      <c r="D39" s="602">
        <v>26.38</v>
      </c>
      <c r="E39" s="774">
        <v>56319</v>
      </c>
      <c r="F39" s="774">
        <v>66258</v>
      </c>
      <c r="G39" s="118">
        <f t="shared" si="0"/>
        <v>52178.25</v>
      </c>
      <c r="H39" s="118">
        <f t="shared" si="0"/>
        <v>46546.350000000006</v>
      </c>
      <c r="I39" s="119">
        <f t="shared" si="0"/>
        <v>42604.020000000004</v>
      </c>
      <c r="J39" s="106">
        <f t="shared" si="0"/>
        <v>38098.5</v>
      </c>
    </row>
    <row r="40" spans="1:10" ht="17" customHeight="1" x14ac:dyDescent="0.15">
      <c r="A40" s="599" t="s">
        <v>337</v>
      </c>
      <c r="B40" s="600" t="s">
        <v>338</v>
      </c>
      <c r="C40" s="601">
        <v>1</v>
      </c>
      <c r="D40" s="602">
        <v>26.38</v>
      </c>
      <c r="E40" s="774">
        <v>56319</v>
      </c>
      <c r="F40" s="774">
        <v>66258</v>
      </c>
      <c r="G40" s="118">
        <f t="shared" si="0"/>
        <v>52178.25</v>
      </c>
      <c r="H40" s="118">
        <f t="shared" si="0"/>
        <v>46546.350000000006</v>
      </c>
      <c r="I40" s="119">
        <f t="shared" si="0"/>
        <v>42604.020000000004</v>
      </c>
      <c r="J40" s="106">
        <f t="shared" si="0"/>
        <v>38098.5</v>
      </c>
    </row>
    <row r="41" spans="1:10" ht="17" customHeight="1" x14ac:dyDescent="0.15">
      <c r="A41" s="665">
        <v>1478</v>
      </c>
      <c r="B41" s="664" t="s">
        <v>269</v>
      </c>
      <c r="C41" s="666">
        <v>1</v>
      </c>
      <c r="D41" s="602">
        <v>28.62</v>
      </c>
      <c r="E41" s="776">
        <v>49700</v>
      </c>
      <c r="F41" s="777">
        <v>64335</v>
      </c>
      <c r="G41" s="667">
        <f t="shared" ref="G41:J42" si="1">$F41-($E41*G$9)</f>
        <v>51910</v>
      </c>
      <c r="H41" s="667">
        <f t="shared" si="1"/>
        <v>46940</v>
      </c>
      <c r="I41" s="668">
        <f t="shared" si="1"/>
        <v>43461</v>
      </c>
      <c r="J41" s="669">
        <f t="shared" si="1"/>
        <v>39485</v>
      </c>
    </row>
    <row r="42" spans="1:10" ht="17" customHeight="1" thickBot="1" x14ac:dyDescent="0.2">
      <c r="A42" s="672">
        <v>1417</v>
      </c>
      <c r="B42" s="673" t="s">
        <v>315</v>
      </c>
      <c r="C42" s="674">
        <v>1</v>
      </c>
      <c r="D42" s="675">
        <v>61.58</v>
      </c>
      <c r="E42" s="778">
        <v>139053</v>
      </c>
      <c r="F42" s="779">
        <v>169283</v>
      </c>
      <c r="G42" s="676">
        <f t="shared" si="1"/>
        <v>134519.75</v>
      </c>
      <c r="H42" s="676">
        <f t="shared" si="1"/>
        <v>120614.45000000001</v>
      </c>
      <c r="I42" s="677">
        <f t="shared" si="1"/>
        <v>110880.74</v>
      </c>
      <c r="J42" s="678">
        <f t="shared" si="1"/>
        <v>99756.5</v>
      </c>
    </row>
    <row r="43" spans="1:10" ht="17" customHeight="1" x14ac:dyDescent="0.15">
      <c r="A43" s="795" t="s">
        <v>333</v>
      </c>
      <c r="B43" s="796" t="s">
        <v>334</v>
      </c>
      <c r="C43" s="661">
        <v>1</v>
      </c>
      <c r="D43" s="662">
        <v>21.4</v>
      </c>
      <c r="E43" s="797">
        <v>39552</v>
      </c>
      <c r="F43" s="797">
        <v>46532</v>
      </c>
      <c r="G43" s="663">
        <v>40490.5</v>
      </c>
      <c r="H43" s="663">
        <v>36005.9</v>
      </c>
      <c r="I43" s="798">
        <v>32866.68</v>
      </c>
      <c r="J43" s="799">
        <v>29279</v>
      </c>
    </row>
    <row r="44" spans="1:10" ht="17" customHeight="1" x14ac:dyDescent="0.15">
      <c r="A44" s="670"/>
      <c r="B44" s="671"/>
      <c r="C44" s="661"/>
      <c r="D44" s="662"/>
      <c r="E44" s="663"/>
      <c r="F44" s="663"/>
      <c r="G44" s="663"/>
      <c r="H44" s="663"/>
      <c r="I44" s="663"/>
      <c r="J44" s="663"/>
    </row>
    <row r="45" spans="1:10" ht="22.5" customHeight="1" x14ac:dyDescent="0.15">
      <c r="A45" s="121" t="s">
        <v>130</v>
      </c>
      <c r="B45" s="355"/>
      <c r="C45" s="917" t="s">
        <v>18</v>
      </c>
      <c r="D45" s="909" t="s">
        <v>111</v>
      </c>
      <c r="E45" s="909" t="s">
        <v>112</v>
      </c>
      <c r="F45" s="909" t="s">
        <v>19</v>
      </c>
      <c r="G45" s="891" t="s">
        <v>113</v>
      </c>
      <c r="H45" s="891" t="s">
        <v>114</v>
      </c>
      <c r="I45" s="891" t="s">
        <v>115</v>
      </c>
      <c r="J45" s="914" t="s">
        <v>116</v>
      </c>
    </row>
    <row r="46" spans="1:10" ht="22.5" customHeight="1" thickBot="1" x14ac:dyDescent="0.2">
      <c r="A46" s="122"/>
      <c r="B46" s="123"/>
      <c r="C46" s="918"/>
      <c r="D46" s="910"/>
      <c r="E46" s="916"/>
      <c r="F46" s="916"/>
      <c r="G46" s="892"/>
      <c r="H46" s="892"/>
      <c r="I46" s="892"/>
      <c r="J46" s="915"/>
    </row>
    <row r="47" spans="1:10" ht="20.25" hidden="1" customHeight="1" x14ac:dyDescent="0.15">
      <c r="A47" s="124">
        <v>765</v>
      </c>
      <c r="B47" s="125" t="s">
        <v>131</v>
      </c>
      <c r="C47" s="126">
        <v>1</v>
      </c>
      <c r="D47" s="127">
        <v>18</v>
      </c>
      <c r="E47" s="745">
        <v>27913</v>
      </c>
      <c r="F47" s="745">
        <v>32182</v>
      </c>
      <c r="G47" s="128">
        <f t="shared" ref="G47:J53" si="2">$F47-($E47*G$9)</f>
        <v>25203.75</v>
      </c>
      <c r="H47" s="128">
        <f t="shared" si="2"/>
        <v>22412.45</v>
      </c>
      <c r="I47" s="128">
        <f t="shared" si="2"/>
        <v>20458.54</v>
      </c>
      <c r="J47" s="129">
        <f t="shared" si="2"/>
        <v>18225.5</v>
      </c>
    </row>
    <row r="48" spans="1:10" ht="20.25" customHeight="1" x14ac:dyDescent="0.15">
      <c r="A48" s="107">
        <v>766</v>
      </c>
      <c r="B48" s="130" t="s">
        <v>132</v>
      </c>
      <c r="C48" s="109">
        <v>1</v>
      </c>
      <c r="D48" s="110">
        <v>19.260000000000002</v>
      </c>
      <c r="E48" s="774">
        <v>39348</v>
      </c>
      <c r="F48" s="774">
        <v>46291</v>
      </c>
      <c r="G48" s="111">
        <f t="shared" si="2"/>
        <v>36454</v>
      </c>
      <c r="H48" s="111">
        <f t="shared" si="2"/>
        <v>32519.200000000001</v>
      </c>
      <c r="I48" s="111">
        <f t="shared" si="2"/>
        <v>29764.84</v>
      </c>
      <c r="J48" s="112">
        <f t="shared" si="2"/>
        <v>26617</v>
      </c>
    </row>
    <row r="49" spans="1:10" ht="20.25" customHeight="1" x14ac:dyDescent="0.15">
      <c r="A49" s="107">
        <v>773</v>
      </c>
      <c r="B49" s="130" t="s">
        <v>133</v>
      </c>
      <c r="C49" s="109">
        <v>1</v>
      </c>
      <c r="D49" s="110">
        <v>16.32</v>
      </c>
      <c r="E49" s="774">
        <v>33376</v>
      </c>
      <c r="F49" s="774">
        <v>39266</v>
      </c>
      <c r="G49" s="111">
        <f t="shared" si="2"/>
        <v>30922</v>
      </c>
      <c r="H49" s="111">
        <f t="shared" si="2"/>
        <v>27584.400000000001</v>
      </c>
      <c r="I49" s="111">
        <f t="shared" si="2"/>
        <v>25248.080000000002</v>
      </c>
      <c r="J49" s="112">
        <f t="shared" si="2"/>
        <v>22578</v>
      </c>
    </row>
    <row r="50" spans="1:10" ht="20.25" customHeight="1" x14ac:dyDescent="0.15">
      <c r="A50" s="107">
        <v>772</v>
      </c>
      <c r="B50" s="130" t="s">
        <v>134</v>
      </c>
      <c r="C50" s="109">
        <v>1</v>
      </c>
      <c r="D50" s="110">
        <v>15.09</v>
      </c>
      <c r="E50" s="774">
        <v>30737</v>
      </c>
      <c r="F50" s="774">
        <v>36161</v>
      </c>
      <c r="G50" s="111">
        <f t="shared" si="2"/>
        <v>28476.75</v>
      </c>
      <c r="H50" s="111">
        <f t="shared" si="2"/>
        <v>25403.050000000003</v>
      </c>
      <c r="I50" s="111">
        <f t="shared" si="2"/>
        <v>23251.46</v>
      </c>
      <c r="J50" s="112">
        <f t="shared" si="2"/>
        <v>20792.5</v>
      </c>
    </row>
    <row r="51" spans="1:10" ht="20.25" customHeight="1" x14ac:dyDescent="0.15">
      <c r="A51" s="107">
        <v>768</v>
      </c>
      <c r="B51" s="108" t="s">
        <v>135</v>
      </c>
      <c r="C51" s="109">
        <v>1</v>
      </c>
      <c r="D51" s="110">
        <v>43.39</v>
      </c>
      <c r="E51" s="774">
        <v>88564</v>
      </c>
      <c r="F51" s="774">
        <v>104193</v>
      </c>
      <c r="G51" s="111">
        <f t="shared" si="2"/>
        <v>82052</v>
      </c>
      <c r="H51" s="111">
        <f t="shared" si="2"/>
        <v>73195.600000000006</v>
      </c>
      <c r="I51" s="111">
        <f t="shared" si="2"/>
        <v>66996.12</v>
      </c>
      <c r="J51" s="112">
        <f t="shared" si="2"/>
        <v>59911</v>
      </c>
    </row>
    <row r="52" spans="1:10" ht="20.25" customHeight="1" x14ac:dyDescent="0.15">
      <c r="A52" s="107">
        <v>899</v>
      </c>
      <c r="B52" s="108" t="s">
        <v>136</v>
      </c>
      <c r="C52" s="109">
        <v>1</v>
      </c>
      <c r="D52" s="110">
        <v>32.69</v>
      </c>
      <c r="E52" s="774">
        <v>66690</v>
      </c>
      <c r="F52" s="774">
        <v>78459</v>
      </c>
      <c r="G52" s="111">
        <f t="shared" si="2"/>
        <v>61786.5</v>
      </c>
      <c r="H52" s="111">
        <f t="shared" si="2"/>
        <v>55117.5</v>
      </c>
      <c r="I52" s="111">
        <f t="shared" si="2"/>
        <v>50449.2</v>
      </c>
      <c r="J52" s="112">
        <f t="shared" si="2"/>
        <v>45114</v>
      </c>
    </row>
    <row r="53" spans="1:10" ht="20.25" customHeight="1" thickBot="1" x14ac:dyDescent="0.2">
      <c r="A53" s="131">
        <v>767</v>
      </c>
      <c r="B53" s="132" t="s">
        <v>137</v>
      </c>
      <c r="C53" s="133">
        <v>1</v>
      </c>
      <c r="D53" s="134">
        <v>14.61</v>
      </c>
      <c r="E53" s="774">
        <v>29793</v>
      </c>
      <c r="F53" s="774">
        <v>35051</v>
      </c>
      <c r="G53" s="135">
        <f t="shared" si="2"/>
        <v>27602.75</v>
      </c>
      <c r="H53" s="135">
        <f t="shared" si="2"/>
        <v>24623.45</v>
      </c>
      <c r="I53" s="135">
        <f t="shared" si="2"/>
        <v>22537.940000000002</v>
      </c>
      <c r="J53" s="136">
        <f t="shared" si="2"/>
        <v>20154.5</v>
      </c>
    </row>
    <row r="54" spans="1:10" ht="17" customHeight="1" x14ac:dyDescent="0.15">
      <c r="A54" s="100">
        <v>2562</v>
      </c>
      <c r="B54" s="101" t="s">
        <v>138</v>
      </c>
      <c r="C54" s="102">
        <v>1</v>
      </c>
      <c r="D54" s="103">
        <v>9.52</v>
      </c>
      <c r="E54" s="774">
        <v>19988</v>
      </c>
      <c r="F54" s="774">
        <v>23515</v>
      </c>
      <c r="G54" s="104">
        <f t="shared" ref="G54:J57" si="3">$F54-($E54*G$9)</f>
        <v>18518</v>
      </c>
      <c r="H54" s="104">
        <f t="shared" si="3"/>
        <v>16519.2</v>
      </c>
      <c r="I54" s="104">
        <f t="shared" si="3"/>
        <v>15120.04</v>
      </c>
      <c r="J54" s="106">
        <f t="shared" si="3"/>
        <v>13521</v>
      </c>
    </row>
    <row r="55" spans="1:10" ht="17" customHeight="1" x14ac:dyDescent="0.15">
      <c r="A55" s="100">
        <v>2563</v>
      </c>
      <c r="B55" s="101" t="s">
        <v>139</v>
      </c>
      <c r="C55" s="102">
        <v>1</v>
      </c>
      <c r="D55" s="103">
        <v>9.52</v>
      </c>
      <c r="E55" s="774">
        <v>19988</v>
      </c>
      <c r="F55" s="774">
        <v>23515</v>
      </c>
      <c r="G55" s="104">
        <f t="shared" si="3"/>
        <v>18518</v>
      </c>
      <c r="H55" s="104">
        <f t="shared" si="3"/>
        <v>16519.2</v>
      </c>
      <c r="I55" s="104">
        <f t="shared" si="3"/>
        <v>15120.04</v>
      </c>
      <c r="J55" s="106">
        <f t="shared" si="3"/>
        <v>13521</v>
      </c>
    </row>
    <row r="56" spans="1:10" ht="17" customHeight="1" x14ac:dyDescent="0.15">
      <c r="A56" s="100">
        <v>2564</v>
      </c>
      <c r="B56" s="101" t="s">
        <v>140</v>
      </c>
      <c r="C56" s="102">
        <v>1</v>
      </c>
      <c r="D56" s="103">
        <v>9.52</v>
      </c>
      <c r="E56" s="774">
        <v>19988</v>
      </c>
      <c r="F56" s="774">
        <v>23515</v>
      </c>
      <c r="G56" s="104">
        <f t="shared" si="3"/>
        <v>18518</v>
      </c>
      <c r="H56" s="104">
        <f t="shared" si="3"/>
        <v>16519.2</v>
      </c>
      <c r="I56" s="104">
        <f t="shared" si="3"/>
        <v>15120.04</v>
      </c>
      <c r="J56" s="106">
        <f t="shared" si="3"/>
        <v>13521</v>
      </c>
    </row>
    <row r="57" spans="1:10" ht="17" customHeight="1" thickBot="1" x14ac:dyDescent="0.2">
      <c r="A57" s="137">
        <v>2565</v>
      </c>
      <c r="B57" s="138" t="s">
        <v>141</v>
      </c>
      <c r="C57" s="139">
        <v>1</v>
      </c>
      <c r="D57" s="140">
        <v>9.52</v>
      </c>
      <c r="E57" s="780">
        <v>19988</v>
      </c>
      <c r="F57" s="780">
        <v>23515</v>
      </c>
      <c r="G57" s="141">
        <f t="shared" si="3"/>
        <v>18518</v>
      </c>
      <c r="H57" s="141">
        <f t="shared" si="3"/>
        <v>16519.2</v>
      </c>
      <c r="I57" s="141">
        <f t="shared" si="3"/>
        <v>15120.04</v>
      </c>
      <c r="J57" s="120">
        <f t="shared" si="3"/>
        <v>13521</v>
      </c>
    </row>
    <row r="58" spans="1:10" ht="17" customHeight="1" thickBot="1" x14ac:dyDescent="0.2">
      <c r="A58" s="142"/>
      <c r="B58" s="143"/>
      <c r="C58" s="144"/>
      <c r="D58" s="145"/>
      <c r="E58" s="146"/>
      <c r="F58" s="146"/>
      <c r="G58" s="146"/>
      <c r="H58" s="146"/>
      <c r="I58" s="146"/>
      <c r="J58" s="146"/>
    </row>
    <row r="59" spans="1:10" ht="17" hidden="1" customHeight="1" x14ac:dyDescent="0.15">
      <c r="A59" s="147" t="s">
        <v>78</v>
      </c>
      <c r="B59" s="148" t="s">
        <v>142</v>
      </c>
      <c r="C59" s="149"/>
      <c r="D59" s="149"/>
      <c r="E59" s="150"/>
      <c r="F59" s="150"/>
      <c r="G59" s="150"/>
      <c r="H59" s="150"/>
      <c r="I59" s="150"/>
      <c r="J59" s="151"/>
    </row>
    <row r="60" spans="1:10" ht="17" hidden="1" customHeight="1" x14ac:dyDescent="0.15">
      <c r="A60" s="152" t="s">
        <v>143</v>
      </c>
      <c r="B60" s="153" t="s">
        <v>144</v>
      </c>
      <c r="C60" s="154">
        <v>1</v>
      </c>
      <c r="D60" s="155">
        <v>51.95</v>
      </c>
      <c r="E60" s="156">
        <v>183.35</v>
      </c>
      <c r="F60" s="156">
        <v>183.35</v>
      </c>
      <c r="G60" s="156">
        <f>$F60-($E60*G$9)</f>
        <v>137.51249999999999</v>
      </c>
      <c r="H60" s="156">
        <f>$F60-($E60*H$9)</f>
        <v>119.17749999999999</v>
      </c>
      <c r="I60" s="156">
        <f>$F60-($E60*I$9)</f>
        <v>106.343</v>
      </c>
      <c r="J60" s="157">
        <f>$F60-($E60*J$9)</f>
        <v>91.674999999999997</v>
      </c>
    </row>
    <row r="61" spans="1:10" ht="17" customHeight="1" thickBot="1" x14ac:dyDescent="0.2">
      <c r="A61" s="158"/>
      <c r="B61" s="159"/>
      <c r="C61" s="160"/>
      <c r="D61" s="161"/>
      <c r="E61" s="162"/>
      <c r="F61" s="162"/>
      <c r="G61" s="163"/>
      <c r="H61" s="163"/>
      <c r="I61" s="163"/>
      <c r="J61" s="163"/>
    </row>
    <row r="62" spans="1:10" ht="22.5" customHeight="1" x14ac:dyDescent="0.15">
      <c r="A62" s="164" t="s">
        <v>78</v>
      </c>
      <c r="B62" s="165"/>
      <c r="C62" s="166"/>
      <c r="D62" s="166"/>
      <c r="E62" s="166"/>
      <c r="F62" s="167"/>
      <c r="G62" s="168"/>
      <c r="H62" s="80"/>
      <c r="I62" s="80"/>
      <c r="J62" s="80"/>
    </row>
    <row r="63" spans="1:10" ht="17" customHeight="1" thickBot="1" x14ac:dyDescent="0.2">
      <c r="A63" s="884" t="s">
        <v>145</v>
      </c>
      <c r="B63" s="885"/>
      <c r="C63" s="885"/>
      <c r="D63" s="885"/>
      <c r="E63" s="885"/>
      <c r="F63" s="749"/>
      <c r="G63" s="170"/>
      <c r="H63" s="171"/>
      <c r="I63" s="171"/>
      <c r="J63" s="171"/>
    </row>
    <row r="64" spans="1:10" ht="17" customHeight="1" x14ac:dyDescent="0.15">
      <c r="A64" s="647" t="s">
        <v>310</v>
      </c>
      <c r="B64" s="653" t="s">
        <v>307</v>
      </c>
      <c r="C64" s="172">
        <v>1</v>
      </c>
      <c r="D64" s="173"/>
      <c r="E64" s="174"/>
      <c r="F64" s="774">
        <v>68843</v>
      </c>
      <c r="G64" s="175"/>
      <c r="H64" s="176"/>
      <c r="I64" s="176"/>
      <c r="J64" s="176"/>
    </row>
    <row r="65" spans="1:10" ht="17" customHeight="1" x14ac:dyDescent="0.15">
      <c r="A65" s="654" t="s">
        <v>311</v>
      </c>
      <c r="B65" s="652" t="s">
        <v>308</v>
      </c>
      <c r="C65" s="648">
        <v>1</v>
      </c>
      <c r="D65" s="178"/>
      <c r="E65" s="179"/>
      <c r="F65" s="781">
        <v>61575</v>
      </c>
      <c r="G65" s="175"/>
      <c r="H65" s="176"/>
      <c r="I65" s="176"/>
      <c r="J65" s="176"/>
    </row>
    <row r="66" spans="1:10" ht="17" customHeight="1" x14ac:dyDescent="0.15">
      <c r="A66" s="658" t="s">
        <v>312</v>
      </c>
      <c r="B66" s="659" t="s">
        <v>309</v>
      </c>
      <c r="C66" s="660">
        <v>1</v>
      </c>
      <c r="D66" s="178"/>
      <c r="E66" s="179"/>
      <c r="F66" s="781">
        <v>7268</v>
      </c>
      <c r="G66" s="175"/>
      <c r="H66" s="176"/>
      <c r="I66" s="176"/>
      <c r="J66" s="176"/>
    </row>
    <row r="67" spans="1:10" ht="17" customHeight="1" x14ac:dyDescent="0.15">
      <c r="A67" s="655">
        <v>909</v>
      </c>
      <c r="B67" s="657" t="s">
        <v>303</v>
      </c>
      <c r="C67" s="646">
        <v>1</v>
      </c>
      <c r="D67" s="178"/>
      <c r="E67" s="179"/>
      <c r="F67" s="774">
        <v>111530</v>
      </c>
      <c r="G67" s="175"/>
      <c r="H67" s="176"/>
      <c r="I67" s="176"/>
      <c r="J67" s="176"/>
    </row>
    <row r="68" spans="1:10" ht="17" customHeight="1" x14ac:dyDescent="0.15">
      <c r="A68" s="654">
        <v>9909</v>
      </c>
      <c r="B68" s="651" t="s">
        <v>304</v>
      </c>
      <c r="C68" s="648">
        <v>1</v>
      </c>
      <c r="D68" s="180"/>
      <c r="E68" s="181"/>
      <c r="F68" s="774">
        <v>14867</v>
      </c>
      <c r="G68" s="175"/>
      <c r="H68" s="176"/>
      <c r="I68" s="176"/>
      <c r="J68" s="176"/>
    </row>
    <row r="69" spans="1:10" ht="17" customHeight="1" thickBot="1" x14ac:dyDescent="0.2">
      <c r="A69" s="656" t="s">
        <v>306</v>
      </c>
      <c r="B69" s="650" t="s">
        <v>305</v>
      </c>
      <c r="C69" s="649">
        <v>1</v>
      </c>
      <c r="D69" s="180"/>
      <c r="E69" s="645"/>
      <c r="F69" s="774">
        <v>8076</v>
      </c>
      <c r="G69" s="175"/>
      <c r="H69" s="176"/>
      <c r="I69" s="176"/>
      <c r="J69" s="176"/>
    </row>
    <row r="70" spans="1:10" ht="17" customHeight="1" thickBot="1" x14ac:dyDescent="0.2">
      <c r="A70" s="689" t="s">
        <v>317</v>
      </c>
      <c r="B70" s="690" t="s">
        <v>318</v>
      </c>
      <c r="C70" s="691">
        <v>10</v>
      </c>
      <c r="D70" s="180"/>
      <c r="E70" s="645"/>
      <c r="F70" s="774">
        <v>4158</v>
      </c>
      <c r="G70" s="175"/>
      <c r="H70" s="176"/>
      <c r="I70" s="176"/>
      <c r="J70" s="176"/>
    </row>
    <row r="71" spans="1:10" ht="17" hidden="1" customHeight="1" x14ac:dyDescent="0.15">
      <c r="A71" s="124">
        <v>8601</v>
      </c>
      <c r="B71" s="183" t="s">
        <v>79</v>
      </c>
      <c r="C71" s="126">
        <v>100</v>
      </c>
      <c r="D71" s="180"/>
      <c r="E71" s="179"/>
      <c r="F71" s="774">
        <v>322.10000000000002</v>
      </c>
      <c r="G71" s="175"/>
      <c r="H71" s="176"/>
      <c r="I71" s="176"/>
      <c r="J71" s="176"/>
    </row>
    <row r="72" spans="1:10" ht="17" hidden="1" customHeight="1" thickBot="1" x14ac:dyDescent="0.2">
      <c r="A72" s="107">
        <v>8602</v>
      </c>
      <c r="B72" s="184" t="s">
        <v>80</v>
      </c>
      <c r="C72" s="109">
        <v>100</v>
      </c>
      <c r="D72" s="180"/>
      <c r="E72" s="179"/>
      <c r="F72" s="774">
        <v>797.98</v>
      </c>
      <c r="G72" s="175"/>
      <c r="H72" s="176"/>
      <c r="I72" s="176"/>
      <c r="J72" s="176"/>
    </row>
    <row r="73" spans="1:10" ht="17" customHeight="1" x14ac:dyDescent="0.15">
      <c r="A73" s="902" t="s">
        <v>81</v>
      </c>
      <c r="B73" s="903"/>
      <c r="C73" s="903"/>
      <c r="D73" s="186"/>
      <c r="E73" s="186"/>
      <c r="F73" s="782"/>
      <c r="G73" s="175"/>
      <c r="H73" s="176"/>
      <c r="I73" s="176"/>
      <c r="J73" s="176"/>
    </row>
    <row r="74" spans="1:10" ht="17" hidden="1" customHeight="1" x14ac:dyDescent="0.15">
      <c r="A74" s="187">
        <v>6150</v>
      </c>
      <c r="B74" s="188" t="s">
        <v>146</v>
      </c>
      <c r="C74" s="189">
        <v>4</v>
      </c>
      <c r="D74" s="178"/>
      <c r="E74" s="179"/>
      <c r="F74" s="783">
        <v>50.52</v>
      </c>
      <c r="G74" s="190"/>
      <c r="H74" s="176"/>
      <c r="I74" s="176"/>
      <c r="J74" s="176"/>
    </row>
    <row r="75" spans="1:10" ht="17" customHeight="1" x14ac:dyDescent="0.15">
      <c r="A75" s="107">
        <v>6150</v>
      </c>
      <c r="B75" s="184" t="s">
        <v>82</v>
      </c>
      <c r="C75" s="109">
        <v>4</v>
      </c>
      <c r="D75" s="180"/>
      <c r="E75" s="181"/>
      <c r="F75" s="774">
        <v>18941</v>
      </c>
      <c r="G75" s="175"/>
      <c r="H75" s="176"/>
      <c r="I75" s="176"/>
      <c r="J75" s="176"/>
    </row>
    <row r="76" spans="1:10" ht="17" customHeight="1" x14ac:dyDescent="0.15">
      <c r="A76" s="107">
        <v>6240</v>
      </c>
      <c r="B76" s="184" t="s">
        <v>83</v>
      </c>
      <c r="C76" s="109">
        <v>10</v>
      </c>
      <c r="D76" s="180"/>
      <c r="E76" s="181"/>
      <c r="F76" s="774">
        <v>11762</v>
      </c>
      <c r="G76" s="175"/>
      <c r="H76" s="176"/>
      <c r="I76" s="176"/>
      <c r="J76" s="176"/>
    </row>
    <row r="77" spans="1:10" ht="17" hidden="1" customHeight="1" x14ac:dyDescent="0.15">
      <c r="A77" s="107">
        <v>6353</v>
      </c>
      <c r="B77" s="184" t="s">
        <v>147</v>
      </c>
      <c r="C77" s="109">
        <v>5</v>
      </c>
      <c r="D77" s="180"/>
      <c r="E77" s="181"/>
      <c r="F77" s="784">
        <v>9.4716000000000005</v>
      </c>
      <c r="G77" s="175"/>
      <c r="H77" s="176"/>
      <c r="I77" s="176"/>
      <c r="J77" s="176"/>
    </row>
    <row r="78" spans="1:10" ht="17" customHeight="1" x14ac:dyDescent="0.15">
      <c r="A78" s="107">
        <v>6624</v>
      </c>
      <c r="B78" s="184" t="s">
        <v>84</v>
      </c>
      <c r="C78" s="109">
        <v>20</v>
      </c>
      <c r="D78" s="180"/>
      <c r="E78" s="181"/>
      <c r="F78" s="774">
        <v>19287</v>
      </c>
      <c r="G78" s="175"/>
      <c r="H78" s="176"/>
      <c r="I78" s="176"/>
      <c r="J78" s="176"/>
    </row>
    <row r="79" spans="1:10" ht="17" customHeight="1" x14ac:dyDescent="0.15">
      <c r="A79" s="107">
        <v>6625</v>
      </c>
      <c r="B79" s="184" t="s">
        <v>85</v>
      </c>
      <c r="C79" s="109">
        <v>50</v>
      </c>
      <c r="D79" s="180"/>
      <c r="E79" s="181"/>
      <c r="F79" s="774">
        <v>38229</v>
      </c>
      <c r="G79" s="175"/>
      <c r="H79" s="176"/>
      <c r="I79" s="176"/>
      <c r="J79" s="176"/>
    </row>
    <row r="80" spans="1:10" ht="17" hidden="1" customHeight="1" x14ac:dyDescent="0.15">
      <c r="A80" s="107" t="s">
        <v>295</v>
      </c>
      <c r="B80" s="184" t="s">
        <v>294</v>
      </c>
      <c r="C80" s="109">
        <v>1</v>
      </c>
      <c r="D80" s="180"/>
      <c r="E80" s="181"/>
      <c r="F80" s="774">
        <v>1563.84</v>
      </c>
      <c r="G80" s="175"/>
      <c r="H80" s="176"/>
      <c r="I80" s="176"/>
      <c r="J80" s="176"/>
    </row>
    <row r="81" spans="1:10" ht="16.5" hidden="1" customHeight="1" x14ac:dyDescent="0.15">
      <c r="A81" s="107">
        <v>6926</v>
      </c>
      <c r="B81" s="184" t="s">
        <v>86</v>
      </c>
      <c r="C81" s="109">
        <v>500</v>
      </c>
      <c r="D81" s="180"/>
      <c r="E81" s="181"/>
      <c r="F81" s="785">
        <v>1091.1600000000001</v>
      </c>
      <c r="G81" s="175"/>
      <c r="H81" s="176"/>
      <c r="I81" s="176"/>
      <c r="J81" s="176"/>
    </row>
    <row r="82" spans="1:10" ht="17" hidden="1" customHeight="1" x14ac:dyDescent="0.15">
      <c r="A82" s="107">
        <v>6061</v>
      </c>
      <c r="B82" s="184" t="s">
        <v>296</v>
      </c>
      <c r="C82" s="109">
        <v>1</v>
      </c>
      <c r="D82" s="180"/>
      <c r="E82" s="181"/>
      <c r="F82" s="786">
        <v>19102</v>
      </c>
      <c r="G82" s="175"/>
      <c r="H82" s="176"/>
      <c r="I82" s="176"/>
      <c r="J82" s="176"/>
    </row>
    <row r="83" spans="1:10" ht="17" customHeight="1" x14ac:dyDescent="0.15">
      <c r="A83" s="107">
        <v>6999</v>
      </c>
      <c r="B83" s="184" t="s">
        <v>87</v>
      </c>
      <c r="C83" s="109">
        <v>100</v>
      </c>
      <c r="D83" s="180"/>
      <c r="E83" s="181"/>
      <c r="F83" s="774">
        <v>12368</v>
      </c>
      <c r="G83" s="175"/>
      <c r="H83" s="176"/>
      <c r="I83" s="176"/>
      <c r="J83" s="176"/>
    </row>
    <row r="84" spans="1:10" ht="17" hidden="1" customHeight="1" x14ac:dyDescent="0.15">
      <c r="A84" s="192" t="s">
        <v>148</v>
      </c>
      <c r="B84" s="193" t="s">
        <v>149</v>
      </c>
      <c r="C84" s="109">
        <v>1</v>
      </c>
      <c r="D84" s="180"/>
      <c r="E84" s="181"/>
      <c r="F84" s="786">
        <v>392.33</v>
      </c>
      <c r="G84" s="175"/>
      <c r="H84" s="176"/>
      <c r="I84" s="176"/>
      <c r="J84" s="176"/>
    </row>
    <row r="85" spans="1:10" ht="17" hidden="1" customHeight="1" x14ac:dyDescent="0.15">
      <c r="A85" s="194" t="s">
        <v>150</v>
      </c>
      <c r="B85" s="193" t="s">
        <v>151</v>
      </c>
      <c r="C85" s="109">
        <v>50</v>
      </c>
      <c r="D85" s="180"/>
      <c r="E85" s="181"/>
      <c r="F85" s="786">
        <v>1401.28</v>
      </c>
      <c r="G85" s="175"/>
      <c r="H85" s="176"/>
      <c r="I85" s="176"/>
      <c r="J85" s="176"/>
    </row>
    <row r="86" spans="1:10" ht="17" hidden="1" customHeight="1" x14ac:dyDescent="0.15">
      <c r="A86" s="194" t="s">
        <v>152</v>
      </c>
      <c r="B86" s="193" t="s">
        <v>153</v>
      </c>
      <c r="C86" s="109">
        <v>50</v>
      </c>
      <c r="D86" s="180"/>
      <c r="E86" s="181"/>
      <c r="F86" s="786">
        <v>543.67999999999995</v>
      </c>
      <c r="G86" s="175"/>
      <c r="H86" s="176"/>
      <c r="I86" s="176"/>
      <c r="J86" s="176"/>
    </row>
    <row r="87" spans="1:10" ht="17" hidden="1" customHeight="1" x14ac:dyDescent="0.15">
      <c r="A87" s="194" t="s">
        <v>154</v>
      </c>
      <c r="B87" s="193" t="s">
        <v>155</v>
      </c>
      <c r="C87" s="109">
        <v>10</v>
      </c>
      <c r="D87" s="180"/>
      <c r="E87" s="181"/>
      <c r="F87" s="786">
        <v>734.25</v>
      </c>
      <c r="G87" s="175"/>
      <c r="H87" s="176"/>
      <c r="I87" s="176"/>
      <c r="J87" s="176"/>
    </row>
    <row r="88" spans="1:10" ht="17" hidden="1" customHeight="1" x14ac:dyDescent="0.15">
      <c r="A88" s="195" t="s">
        <v>156</v>
      </c>
      <c r="B88" s="193" t="s">
        <v>157</v>
      </c>
      <c r="C88" s="109">
        <v>50</v>
      </c>
      <c r="D88" s="180"/>
      <c r="E88" s="181"/>
      <c r="F88" s="786">
        <v>12167</v>
      </c>
      <c r="G88" s="175"/>
      <c r="H88" s="176"/>
      <c r="I88" s="176"/>
      <c r="J88" s="176"/>
    </row>
    <row r="89" spans="1:10" ht="17" hidden="1" customHeight="1" x14ac:dyDescent="0.15">
      <c r="A89" s="639">
        <v>9019</v>
      </c>
      <c r="B89" s="640" t="s">
        <v>297</v>
      </c>
      <c r="C89" s="641">
        <v>3</v>
      </c>
      <c r="D89" s="180"/>
      <c r="E89" s="181"/>
      <c r="F89" s="787">
        <v>7969</v>
      </c>
      <c r="G89" s="175"/>
      <c r="H89" s="176"/>
      <c r="I89" s="176"/>
      <c r="J89" s="176"/>
    </row>
    <row r="90" spans="1:10" ht="17" customHeight="1" thickBot="1" x14ac:dyDescent="0.2">
      <c r="A90" s="196">
        <v>6705</v>
      </c>
      <c r="B90" s="197" t="s">
        <v>88</v>
      </c>
      <c r="C90" s="198">
        <v>1</v>
      </c>
      <c r="D90" s="185"/>
      <c r="E90" s="199"/>
      <c r="F90" s="774">
        <v>5016</v>
      </c>
      <c r="G90" s="175"/>
      <c r="H90" s="176"/>
      <c r="I90" s="176"/>
      <c r="J90" s="176"/>
    </row>
    <row r="91" spans="1:10" ht="17" hidden="1" customHeight="1" x14ac:dyDescent="0.15">
      <c r="A91" s="200">
        <v>6964</v>
      </c>
      <c r="B91" s="201" t="s">
        <v>158</v>
      </c>
      <c r="C91" s="202">
        <v>10</v>
      </c>
      <c r="D91" s="203"/>
      <c r="E91" s="174"/>
      <c r="F91" s="783">
        <v>3.3803999999999998</v>
      </c>
      <c r="G91" s="190"/>
      <c r="H91" s="176"/>
      <c r="I91" s="176"/>
      <c r="J91" s="176"/>
    </row>
    <row r="92" spans="1:10" ht="17" hidden="1" customHeight="1" x14ac:dyDescent="0.15">
      <c r="A92" s="204" t="s">
        <v>159</v>
      </c>
      <c r="B92" s="205" t="s">
        <v>160</v>
      </c>
      <c r="C92" s="206">
        <v>50</v>
      </c>
      <c r="D92" s="207"/>
      <c r="E92" s="208"/>
      <c r="F92" s="783">
        <v>9.3312000000000008</v>
      </c>
      <c r="G92" s="190"/>
      <c r="H92" s="176"/>
      <c r="I92" s="176"/>
      <c r="J92" s="176"/>
    </row>
    <row r="93" spans="1:10" ht="17" hidden="1" customHeight="1" x14ac:dyDescent="0.15">
      <c r="A93" s="209">
        <v>9112</v>
      </c>
      <c r="B93" s="210" t="s">
        <v>161</v>
      </c>
      <c r="C93" s="211">
        <v>5</v>
      </c>
      <c r="D93" s="212"/>
      <c r="E93" s="213"/>
      <c r="F93" s="783">
        <v>41.536799999999999</v>
      </c>
      <c r="G93" s="190"/>
      <c r="H93" s="176"/>
      <c r="I93" s="176"/>
      <c r="J93" s="176"/>
    </row>
    <row r="94" spans="1:10" ht="16.5" customHeight="1" thickBot="1" x14ac:dyDescent="0.2">
      <c r="A94" s="214"/>
      <c r="B94" s="215"/>
      <c r="C94" s="216"/>
      <c r="D94" s="217"/>
      <c r="E94" s="217"/>
      <c r="F94" s="788"/>
      <c r="G94" s="176"/>
      <c r="H94" s="176"/>
      <c r="I94" s="176"/>
      <c r="J94" s="176"/>
    </row>
    <row r="95" spans="1:10" ht="17" customHeight="1" x14ac:dyDescent="0.15">
      <c r="A95" s="164" t="s">
        <v>78</v>
      </c>
      <c r="B95" s="218" t="s">
        <v>89</v>
      </c>
      <c r="C95" s="166"/>
      <c r="D95" s="166"/>
      <c r="E95" s="166"/>
      <c r="F95" s="789"/>
      <c r="G95" s="175"/>
      <c r="H95" s="176"/>
      <c r="I95" s="176"/>
      <c r="J95" s="176"/>
    </row>
    <row r="96" spans="1:10" ht="17" customHeight="1" thickBot="1" x14ac:dyDescent="0.2">
      <c r="A96" s="884" t="s">
        <v>90</v>
      </c>
      <c r="B96" s="885"/>
      <c r="C96" s="885"/>
      <c r="D96" s="885"/>
      <c r="E96" s="885"/>
      <c r="F96" s="790"/>
      <c r="G96" s="175"/>
      <c r="H96" s="176"/>
      <c r="I96" s="176"/>
      <c r="J96" s="176"/>
    </row>
    <row r="97" spans="1:10" ht="16.5" hidden="1" customHeight="1" x14ac:dyDescent="0.15">
      <c r="A97" s="124">
        <v>8440</v>
      </c>
      <c r="B97" s="220" t="s">
        <v>91</v>
      </c>
      <c r="C97" s="126">
        <v>3</v>
      </c>
      <c r="D97" s="221">
        <v>0.78</v>
      </c>
      <c r="E97" s="617"/>
      <c r="F97" s="774">
        <v>1211.42</v>
      </c>
      <c r="G97" s="175"/>
      <c r="H97" s="176"/>
      <c r="I97" s="176"/>
      <c r="J97" s="176"/>
    </row>
    <row r="98" spans="1:10" ht="16.5" customHeight="1" x14ac:dyDescent="0.15">
      <c r="A98" s="222" t="s">
        <v>162</v>
      </c>
      <c r="B98" s="108" t="s">
        <v>163</v>
      </c>
      <c r="C98" s="109">
        <v>5</v>
      </c>
      <c r="D98" s="223">
        <v>0.65</v>
      </c>
      <c r="E98" s="618"/>
      <c r="F98" s="774">
        <v>14012</v>
      </c>
      <c r="G98" s="175"/>
      <c r="H98" s="176"/>
      <c r="I98" s="176"/>
      <c r="J98" s="176"/>
    </row>
    <row r="99" spans="1:10" ht="16.5" hidden="1" customHeight="1" x14ac:dyDescent="0.15">
      <c r="A99" s="222" t="s">
        <v>164</v>
      </c>
      <c r="B99" s="108" t="s">
        <v>165</v>
      </c>
      <c r="C99" s="109">
        <v>5</v>
      </c>
      <c r="D99" s="223">
        <v>0.65</v>
      </c>
      <c r="E99" s="618"/>
      <c r="F99" s="774">
        <v>908.06</v>
      </c>
      <c r="G99" s="175"/>
      <c r="H99" s="176"/>
      <c r="I99" s="176"/>
      <c r="J99" s="176"/>
    </row>
    <row r="100" spans="1:10" ht="16.5" hidden="1" customHeight="1" x14ac:dyDescent="0.15">
      <c r="A100" s="222">
        <v>7123</v>
      </c>
      <c r="B100" s="108" t="s">
        <v>298</v>
      </c>
      <c r="C100" s="109">
        <v>10</v>
      </c>
      <c r="D100" s="223">
        <v>0.75</v>
      </c>
      <c r="E100" s="617"/>
      <c r="F100" s="774">
        <v>1331.07</v>
      </c>
      <c r="G100" s="175"/>
      <c r="H100" s="176"/>
      <c r="I100" s="176"/>
      <c r="J100" s="176"/>
    </row>
    <row r="101" spans="1:10" ht="16.5" hidden="1" customHeight="1" x14ac:dyDescent="0.15">
      <c r="A101" s="222" t="s">
        <v>299</v>
      </c>
      <c r="B101" s="108" t="s">
        <v>300</v>
      </c>
      <c r="C101" s="109">
        <v>5</v>
      </c>
      <c r="D101" s="223">
        <v>0.65</v>
      </c>
      <c r="E101" s="617"/>
      <c r="F101" s="774">
        <v>1211.43</v>
      </c>
      <c r="G101" s="175"/>
      <c r="H101" s="176"/>
      <c r="I101" s="176"/>
      <c r="J101" s="176"/>
    </row>
    <row r="102" spans="1:10" ht="16.5" hidden="1" customHeight="1" x14ac:dyDescent="0.15">
      <c r="A102" s="222" t="s">
        <v>166</v>
      </c>
      <c r="B102" s="108" t="s">
        <v>167</v>
      </c>
      <c r="C102" s="109">
        <v>5</v>
      </c>
      <c r="D102" s="223">
        <v>0.65</v>
      </c>
      <c r="E102" s="617"/>
      <c r="F102" s="774">
        <v>908.07</v>
      </c>
      <c r="G102" s="175"/>
      <c r="H102" s="176"/>
      <c r="I102" s="176"/>
      <c r="J102" s="176"/>
    </row>
    <row r="103" spans="1:10" ht="17" hidden="1" customHeight="1" x14ac:dyDescent="0.15">
      <c r="A103" s="107">
        <v>7640</v>
      </c>
      <c r="B103" s="108" t="s">
        <v>92</v>
      </c>
      <c r="C103" s="109">
        <v>1</v>
      </c>
      <c r="D103" s="223">
        <v>2.25</v>
      </c>
      <c r="E103" s="618"/>
      <c r="F103" s="774">
        <v>2107.5500000000002</v>
      </c>
      <c r="G103" s="175"/>
      <c r="H103" s="176"/>
      <c r="I103" s="176"/>
      <c r="J103" s="176"/>
    </row>
    <row r="104" spans="1:10" ht="17" customHeight="1" x14ac:dyDescent="0.15">
      <c r="A104" s="107">
        <v>8298</v>
      </c>
      <c r="B104" s="108" t="s">
        <v>280</v>
      </c>
      <c r="C104" s="109">
        <v>5</v>
      </c>
      <c r="D104" s="223">
        <v>2</v>
      </c>
      <c r="E104" s="618"/>
      <c r="F104" s="774">
        <v>26120</v>
      </c>
      <c r="G104" s="175"/>
      <c r="H104" s="176"/>
      <c r="I104" s="176"/>
      <c r="J104" s="176"/>
    </row>
    <row r="105" spans="1:10" ht="17" customHeight="1" x14ac:dyDescent="0.15">
      <c r="A105" s="107" t="s">
        <v>314</v>
      </c>
      <c r="B105" s="108" t="s">
        <v>313</v>
      </c>
      <c r="C105" s="109">
        <v>1</v>
      </c>
      <c r="D105" s="223">
        <v>0.33</v>
      </c>
      <c r="E105" s="618"/>
      <c r="F105" s="791">
        <v>14461</v>
      </c>
      <c r="G105" s="175"/>
      <c r="H105" s="176"/>
      <c r="I105" s="176"/>
      <c r="J105" s="176"/>
    </row>
    <row r="106" spans="1:10" ht="17" hidden="1" customHeight="1" x14ac:dyDescent="0.15">
      <c r="A106" s="107">
        <v>8634</v>
      </c>
      <c r="B106" s="108" t="s">
        <v>259</v>
      </c>
      <c r="C106" s="109">
        <v>10</v>
      </c>
      <c r="D106" s="223">
        <v>1.2</v>
      </c>
      <c r="E106" s="618"/>
      <c r="F106" s="774">
        <v>3875.23</v>
      </c>
      <c r="G106" s="175"/>
      <c r="H106" s="176"/>
      <c r="I106" s="176"/>
      <c r="J106" s="176"/>
    </row>
    <row r="107" spans="1:10" ht="17" customHeight="1" thickBot="1" x14ac:dyDescent="0.2">
      <c r="A107" s="107">
        <v>8438</v>
      </c>
      <c r="B107" s="108" t="s">
        <v>263</v>
      </c>
      <c r="C107" s="109">
        <v>1</v>
      </c>
      <c r="D107" s="223">
        <v>0.12</v>
      </c>
      <c r="E107" s="219"/>
      <c r="F107" s="774">
        <v>16612</v>
      </c>
      <c r="G107" s="175"/>
      <c r="H107" s="176"/>
      <c r="I107" s="176"/>
      <c r="J107" s="176"/>
    </row>
    <row r="108" spans="1:10" ht="17.25" hidden="1" customHeight="1" x14ac:dyDescent="0.15">
      <c r="A108" s="224"/>
      <c r="B108" s="225"/>
      <c r="C108" s="226"/>
      <c r="D108" s="227"/>
      <c r="E108" s="228"/>
      <c r="F108" s="227">
        <v>2283</v>
      </c>
      <c r="G108" s="176"/>
      <c r="H108" s="176"/>
      <c r="I108" s="176"/>
      <c r="J108" s="176"/>
    </row>
    <row r="109" spans="1:10" ht="16.5" hidden="1" customHeight="1" x14ac:dyDescent="0.15">
      <c r="A109" s="229" t="s">
        <v>168</v>
      </c>
      <c r="B109" s="230"/>
      <c r="C109" s="231"/>
      <c r="D109" s="231"/>
      <c r="E109" s="231"/>
      <c r="F109" s="232"/>
      <c r="G109" s="233"/>
      <c r="H109" s="176"/>
      <c r="I109" s="176"/>
      <c r="J109" s="176"/>
    </row>
    <row r="110" spans="1:10" ht="17" hidden="1" customHeight="1" x14ac:dyDescent="0.15">
      <c r="A110" s="889" t="s">
        <v>169</v>
      </c>
      <c r="B110" s="890"/>
      <c r="C110" s="890"/>
      <c r="D110" s="890"/>
      <c r="E110" s="890"/>
      <c r="F110" s="234"/>
      <c r="G110" s="233"/>
      <c r="H110" s="176"/>
      <c r="I110" s="176"/>
      <c r="J110" s="176"/>
    </row>
    <row r="111" spans="1:10" ht="23.25" hidden="1" customHeight="1" x14ac:dyDescent="0.15">
      <c r="A111" s="898" t="s">
        <v>170</v>
      </c>
      <c r="B111" s="899"/>
      <c r="C111" s="900"/>
      <c r="D111" s="900"/>
      <c r="E111" s="899"/>
      <c r="F111" s="901"/>
      <c r="G111" s="235"/>
      <c r="H111" s="176"/>
      <c r="I111" s="176"/>
      <c r="J111" s="176"/>
    </row>
    <row r="112" spans="1:10" ht="17" hidden="1" customHeight="1" x14ac:dyDescent="0.15">
      <c r="A112" s="236" t="s">
        <v>171</v>
      </c>
      <c r="B112" s="237" t="s">
        <v>172</v>
      </c>
      <c r="C112" s="238">
        <v>1</v>
      </c>
      <c r="D112" s="239">
        <v>29.9</v>
      </c>
      <c r="E112" s="240">
        <v>356.93</v>
      </c>
      <c r="F112" s="241">
        <v>383.79</v>
      </c>
      <c r="G112" s="190"/>
      <c r="H112" s="176"/>
      <c r="I112" s="176"/>
      <c r="J112" s="176"/>
    </row>
    <row r="113" spans="1:10" ht="17" hidden="1" customHeight="1" x14ac:dyDescent="0.15">
      <c r="A113" s="242" t="s">
        <v>173</v>
      </c>
      <c r="B113" s="243" t="s">
        <v>174</v>
      </c>
      <c r="C113" s="238">
        <v>1</v>
      </c>
      <c r="D113" s="239">
        <v>29.9</v>
      </c>
      <c r="E113" s="244">
        <v>356.93</v>
      </c>
      <c r="F113" s="245">
        <v>383.79</v>
      </c>
      <c r="G113" s="190"/>
      <c r="H113" s="176"/>
      <c r="I113" s="176"/>
      <c r="J113" s="176"/>
    </row>
    <row r="114" spans="1:10" ht="15" hidden="1" customHeight="1" x14ac:dyDescent="0.15">
      <c r="A114" s="242" t="s">
        <v>175</v>
      </c>
      <c r="B114" s="243" t="s">
        <v>176</v>
      </c>
      <c r="C114" s="238">
        <v>1</v>
      </c>
      <c r="D114" s="239">
        <v>29.9</v>
      </c>
      <c r="E114" s="244">
        <v>356.93</v>
      </c>
      <c r="F114" s="245">
        <v>383.79</v>
      </c>
      <c r="G114" s="190"/>
      <c r="H114" s="176"/>
      <c r="I114" s="176"/>
      <c r="J114" s="176"/>
    </row>
    <row r="115" spans="1:10" ht="17" hidden="1" customHeight="1" x14ac:dyDescent="0.15">
      <c r="A115" s="242" t="s">
        <v>177</v>
      </c>
      <c r="B115" s="243" t="s">
        <v>178</v>
      </c>
      <c r="C115" s="238">
        <v>1</v>
      </c>
      <c r="D115" s="239">
        <v>29.9</v>
      </c>
      <c r="E115" s="244">
        <v>356.93</v>
      </c>
      <c r="F115" s="245">
        <v>383.79</v>
      </c>
      <c r="G115" s="190"/>
      <c r="H115" s="80"/>
      <c r="I115" s="80"/>
      <c r="J115" s="80"/>
    </row>
    <row r="116" spans="1:10" ht="15.75" hidden="1" customHeight="1" x14ac:dyDescent="0.15">
      <c r="A116" s="242" t="s">
        <v>179</v>
      </c>
      <c r="B116" s="243" t="s">
        <v>180</v>
      </c>
      <c r="C116" s="238">
        <v>1</v>
      </c>
      <c r="D116" s="239">
        <v>29.9</v>
      </c>
      <c r="E116" s="244">
        <v>356.93</v>
      </c>
      <c r="F116" s="245">
        <v>383.79</v>
      </c>
      <c r="G116" s="190"/>
      <c r="H116" s="80"/>
      <c r="I116" s="80"/>
      <c r="J116" s="80"/>
    </row>
    <row r="117" spans="1:10" ht="17" hidden="1" customHeight="1" x14ac:dyDescent="0.15">
      <c r="A117" s="242" t="s">
        <v>181</v>
      </c>
      <c r="B117" s="243" t="s">
        <v>182</v>
      </c>
      <c r="C117" s="238">
        <v>1</v>
      </c>
      <c r="D117" s="239">
        <v>29.9</v>
      </c>
      <c r="E117" s="244">
        <v>356.93</v>
      </c>
      <c r="F117" s="245">
        <v>383.79</v>
      </c>
      <c r="G117" s="190"/>
      <c r="H117" s="80"/>
      <c r="I117" s="80"/>
      <c r="J117" s="80"/>
    </row>
    <row r="118" spans="1:10" ht="17" hidden="1" customHeight="1" x14ac:dyDescent="0.15">
      <c r="A118" s="242" t="s">
        <v>183</v>
      </c>
      <c r="B118" s="243" t="s">
        <v>184</v>
      </c>
      <c r="C118" s="238">
        <v>1</v>
      </c>
      <c r="D118" s="239">
        <v>29.9</v>
      </c>
      <c r="E118" s="244">
        <v>356.93</v>
      </c>
      <c r="F118" s="245">
        <v>383.79</v>
      </c>
      <c r="G118" s="190"/>
      <c r="H118" s="80"/>
      <c r="I118" s="80"/>
      <c r="J118" s="80"/>
    </row>
    <row r="119" spans="1:10" ht="17" hidden="1" customHeight="1" x14ac:dyDescent="0.15">
      <c r="A119" s="242" t="s">
        <v>185</v>
      </c>
      <c r="B119" s="243" t="s">
        <v>186</v>
      </c>
      <c r="C119" s="238">
        <v>1</v>
      </c>
      <c r="D119" s="239">
        <v>29.9</v>
      </c>
      <c r="E119" s="244">
        <v>356.93</v>
      </c>
      <c r="F119" s="245">
        <v>383.79</v>
      </c>
      <c r="G119" s="190"/>
      <c r="H119" s="80"/>
      <c r="I119" s="80"/>
      <c r="J119" s="80"/>
    </row>
    <row r="120" spans="1:10" ht="17" hidden="1" customHeight="1" x14ac:dyDescent="0.15">
      <c r="A120" s="242" t="s">
        <v>187</v>
      </c>
      <c r="B120" s="243" t="s">
        <v>188</v>
      </c>
      <c r="C120" s="238">
        <v>1</v>
      </c>
      <c r="D120" s="239">
        <v>30.95</v>
      </c>
      <c r="E120" s="244">
        <v>369.6</v>
      </c>
      <c r="F120" s="245">
        <v>397.42</v>
      </c>
      <c r="G120" s="190"/>
      <c r="H120" s="80"/>
      <c r="I120" s="80"/>
      <c r="J120" s="80"/>
    </row>
    <row r="121" spans="1:10" ht="17" hidden="1" customHeight="1" x14ac:dyDescent="0.15">
      <c r="A121" s="242" t="s">
        <v>189</v>
      </c>
      <c r="B121" s="243" t="s">
        <v>190</v>
      </c>
      <c r="C121" s="238">
        <v>1</v>
      </c>
      <c r="D121" s="239">
        <v>30.95</v>
      </c>
      <c r="E121" s="244">
        <v>369.6</v>
      </c>
      <c r="F121" s="245">
        <v>397.42</v>
      </c>
      <c r="G121" s="190"/>
      <c r="H121" s="80"/>
      <c r="I121" s="80"/>
      <c r="J121" s="80"/>
    </row>
    <row r="122" spans="1:10" ht="17" hidden="1" customHeight="1" x14ac:dyDescent="0.15">
      <c r="A122" s="242" t="s">
        <v>191</v>
      </c>
      <c r="B122" s="243" t="s">
        <v>192</v>
      </c>
      <c r="C122" s="238">
        <v>1</v>
      </c>
      <c r="D122" s="239">
        <v>30.95</v>
      </c>
      <c r="E122" s="244">
        <v>369.6</v>
      </c>
      <c r="F122" s="245">
        <v>397.42</v>
      </c>
      <c r="G122" s="190"/>
      <c r="H122" s="80"/>
      <c r="I122" s="80"/>
      <c r="J122" s="80"/>
    </row>
    <row r="123" spans="1:10" ht="17" hidden="1" customHeight="1" x14ac:dyDescent="0.15">
      <c r="A123" s="242" t="s">
        <v>193</v>
      </c>
      <c r="B123" s="243" t="s">
        <v>194</v>
      </c>
      <c r="C123" s="238">
        <v>1</v>
      </c>
      <c r="D123" s="239">
        <v>30.95</v>
      </c>
      <c r="E123" s="244">
        <v>369.6</v>
      </c>
      <c r="F123" s="245">
        <v>397.42</v>
      </c>
      <c r="G123" s="190"/>
      <c r="H123" s="80"/>
      <c r="I123" s="80"/>
      <c r="J123" s="80"/>
    </row>
    <row r="124" spans="1:10" ht="17" hidden="1" customHeight="1" x14ac:dyDescent="0.15">
      <c r="A124" s="242" t="s">
        <v>195</v>
      </c>
      <c r="B124" s="243" t="s">
        <v>196</v>
      </c>
      <c r="C124" s="238">
        <v>1</v>
      </c>
      <c r="D124" s="239">
        <v>30.95</v>
      </c>
      <c r="E124" s="244">
        <v>369.6</v>
      </c>
      <c r="F124" s="245">
        <v>397.42</v>
      </c>
      <c r="G124" s="190"/>
      <c r="H124" s="80"/>
      <c r="I124" s="80"/>
      <c r="J124" s="80"/>
    </row>
    <row r="125" spans="1:10" ht="17" hidden="1" customHeight="1" x14ac:dyDescent="0.15">
      <c r="A125" s="242" t="s">
        <v>197</v>
      </c>
      <c r="B125" s="243" t="s">
        <v>198</v>
      </c>
      <c r="C125" s="238">
        <v>1</v>
      </c>
      <c r="D125" s="239">
        <v>30.95</v>
      </c>
      <c r="E125" s="244">
        <v>369.6</v>
      </c>
      <c r="F125" s="245">
        <v>397.42</v>
      </c>
      <c r="G125" s="190"/>
      <c r="H125" s="80"/>
      <c r="I125" s="80"/>
      <c r="J125" s="80"/>
    </row>
    <row r="126" spans="1:10" ht="17" hidden="1" customHeight="1" x14ac:dyDescent="0.15">
      <c r="A126" s="242" t="s">
        <v>199</v>
      </c>
      <c r="B126" s="243" t="s">
        <v>200</v>
      </c>
      <c r="C126" s="238">
        <v>1</v>
      </c>
      <c r="D126" s="239">
        <v>30.95</v>
      </c>
      <c r="E126" s="244">
        <v>369.6</v>
      </c>
      <c r="F126" s="245">
        <v>397.42</v>
      </c>
      <c r="G126" s="190"/>
      <c r="H126" s="80"/>
      <c r="I126" s="80"/>
      <c r="J126" s="80"/>
    </row>
    <row r="127" spans="1:10" ht="17" hidden="1" customHeight="1" x14ac:dyDescent="0.15">
      <c r="A127" s="242" t="s">
        <v>201</v>
      </c>
      <c r="B127" s="243" t="s">
        <v>202</v>
      </c>
      <c r="C127" s="238">
        <v>1</v>
      </c>
      <c r="D127" s="239">
        <v>30.95</v>
      </c>
      <c r="E127" s="244">
        <v>369.6</v>
      </c>
      <c r="F127" s="245">
        <v>397.42</v>
      </c>
      <c r="G127" s="190"/>
      <c r="H127" s="80"/>
      <c r="I127" s="80"/>
      <c r="J127" s="80"/>
    </row>
    <row r="128" spans="1:10" ht="17" hidden="1" customHeight="1" x14ac:dyDescent="0.15">
      <c r="A128" s="242" t="s">
        <v>203</v>
      </c>
      <c r="B128" s="243" t="s">
        <v>204</v>
      </c>
      <c r="C128" s="238">
        <v>1</v>
      </c>
      <c r="D128" s="239">
        <v>69.2</v>
      </c>
      <c r="E128" s="244">
        <f t="shared" ref="E128:E135" si="4">F128*0.93</f>
        <v>826.50960000000009</v>
      </c>
      <c r="F128" s="245">
        <v>888.72</v>
      </c>
      <c r="G128" s="190"/>
      <c r="H128" s="80"/>
      <c r="I128" s="80"/>
      <c r="J128" s="80"/>
    </row>
    <row r="129" spans="1:10" ht="17" hidden="1" customHeight="1" x14ac:dyDescent="0.15">
      <c r="A129" s="242" t="s">
        <v>205</v>
      </c>
      <c r="B129" s="243" t="s">
        <v>206</v>
      </c>
      <c r="C129" s="238">
        <v>1</v>
      </c>
      <c r="D129" s="239">
        <v>69.2</v>
      </c>
      <c r="E129" s="244">
        <f t="shared" si="4"/>
        <v>826.50960000000009</v>
      </c>
      <c r="F129" s="245">
        <v>888.72</v>
      </c>
      <c r="G129" s="190"/>
      <c r="H129" s="80"/>
      <c r="I129" s="80"/>
      <c r="J129" s="80"/>
    </row>
    <row r="130" spans="1:10" ht="17" hidden="1" customHeight="1" x14ac:dyDescent="0.15">
      <c r="A130" s="242" t="s">
        <v>207</v>
      </c>
      <c r="B130" s="243" t="s">
        <v>208</v>
      </c>
      <c r="C130" s="238">
        <v>1</v>
      </c>
      <c r="D130" s="239">
        <v>69.2</v>
      </c>
      <c r="E130" s="244">
        <f t="shared" si="4"/>
        <v>826.50960000000009</v>
      </c>
      <c r="F130" s="245">
        <v>888.72</v>
      </c>
      <c r="G130" s="190"/>
      <c r="H130" s="80"/>
      <c r="I130" s="80"/>
      <c r="J130" s="80"/>
    </row>
    <row r="131" spans="1:10" ht="17" hidden="1" customHeight="1" x14ac:dyDescent="0.15">
      <c r="A131" s="242" t="s">
        <v>209</v>
      </c>
      <c r="B131" s="243" t="s">
        <v>210</v>
      </c>
      <c r="C131" s="238">
        <v>1</v>
      </c>
      <c r="D131" s="239">
        <v>69.2</v>
      </c>
      <c r="E131" s="244">
        <f t="shared" si="4"/>
        <v>826.50960000000009</v>
      </c>
      <c r="F131" s="245">
        <v>888.72</v>
      </c>
      <c r="G131" s="190"/>
      <c r="H131" s="80"/>
      <c r="I131" s="80"/>
      <c r="J131" s="80"/>
    </row>
    <row r="132" spans="1:10" ht="17" hidden="1" customHeight="1" x14ac:dyDescent="0.15">
      <c r="A132" s="242" t="s">
        <v>211</v>
      </c>
      <c r="B132" s="243" t="s">
        <v>212</v>
      </c>
      <c r="C132" s="238">
        <v>1</v>
      </c>
      <c r="D132" s="239">
        <v>72.099999999999994</v>
      </c>
      <c r="E132" s="244">
        <f t="shared" si="4"/>
        <v>860.94749999999999</v>
      </c>
      <c r="F132" s="245">
        <v>925.75</v>
      </c>
      <c r="G132" s="190"/>
      <c r="H132" s="80"/>
      <c r="I132" s="80"/>
      <c r="J132" s="80"/>
    </row>
    <row r="133" spans="1:10" ht="17" hidden="1" customHeight="1" x14ac:dyDescent="0.15">
      <c r="A133" s="242" t="s">
        <v>213</v>
      </c>
      <c r="B133" s="243" t="s">
        <v>214</v>
      </c>
      <c r="C133" s="238">
        <v>1</v>
      </c>
      <c r="D133" s="239">
        <v>72.099999999999994</v>
      </c>
      <c r="E133" s="244">
        <f t="shared" si="4"/>
        <v>860.94749999999999</v>
      </c>
      <c r="F133" s="245">
        <v>925.75</v>
      </c>
      <c r="G133" s="190"/>
      <c r="H133" s="80"/>
      <c r="I133" s="80"/>
      <c r="J133" s="80"/>
    </row>
    <row r="134" spans="1:10" ht="17" hidden="1" customHeight="1" x14ac:dyDescent="0.15">
      <c r="A134" s="242" t="s">
        <v>215</v>
      </c>
      <c r="B134" s="243" t="s">
        <v>216</v>
      </c>
      <c r="C134" s="238">
        <v>1</v>
      </c>
      <c r="D134" s="239">
        <v>72.099999999999994</v>
      </c>
      <c r="E134" s="244">
        <f t="shared" si="4"/>
        <v>860.94749999999999</v>
      </c>
      <c r="F134" s="245">
        <v>925.75</v>
      </c>
      <c r="G134" s="190"/>
      <c r="H134" s="80"/>
      <c r="I134" s="80"/>
      <c r="J134" s="80"/>
    </row>
    <row r="135" spans="1:10" ht="17" hidden="1" customHeight="1" x14ac:dyDescent="0.15">
      <c r="A135" s="242" t="s">
        <v>217</v>
      </c>
      <c r="B135" s="243" t="s">
        <v>218</v>
      </c>
      <c r="C135" s="238">
        <v>1</v>
      </c>
      <c r="D135" s="239">
        <v>72.099999999999994</v>
      </c>
      <c r="E135" s="244">
        <f t="shared" si="4"/>
        <v>860.94749999999999</v>
      </c>
      <c r="F135" s="245">
        <v>925.75</v>
      </c>
      <c r="G135" s="190"/>
      <c r="H135" s="80"/>
      <c r="I135" s="80"/>
      <c r="J135" s="80"/>
    </row>
    <row r="136" spans="1:10" ht="17" hidden="1" customHeight="1" x14ac:dyDescent="0.15">
      <c r="A136" s="242" t="s">
        <v>219</v>
      </c>
      <c r="B136" s="243" t="s">
        <v>220</v>
      </c>
      <c r="C136" s="238">
        <v>1</v>
      </c>
      <c r="D136" s="239">
        <v>65.3</v>
      </c>
      <c r="E136" s="244">
        <v>779.77</v>
      </c>
      <c r="F136" s="245">
        <v>838.47</v>
      </c>
      <c r="G136" s="190"/>
      <c r="H136" s="80"/>
      <c r="I136" s="80"/>
      <c r="J136" s="80"/>
    </row>
    <row r="137" spans="1:10" ht="17" hidden="1" customHeight="1" x14ac:dyDescent="0.15">
      <c r="A137" s="242" t="s">
        <v>221</v>
      </c>
      <c r="B137" s="243" t="s">
        <v>222</v>
      </c>
      <c r="C137" s="238">
        <v>1</v>
      </c>
      <c r="D137" s="239">
        <v>65.3</v>
      </c>
      <c r="E137" s="244">
        <v>779.77</v>
      </c>
      <c r="F137" s="245">
        <v>838.47</v>
      </c>
      <c r="G137" s="190"/>
      <c r="H137" s="80"/>
      <c r="I137" s="80"/>
      <c r="J137" s="80"/>
    </row>
    <row r="138" spans="1:10" ht="17" hidden="1" customHeight="1" x14ac:dyDescent="0.15">
      <c r="A138" s="242" t="s">
        <v>223</v>
      </c>
      <c r="B138" s="243" t="s">
        <v>224</v>
      </c>
      <c r="C138" s="238">
        <v>1</v>
      </c>
      <c r="D138" s="239">
        <v>65.3</v>
      </c>
      <c r="E138" s="244">
        <v>779.77</v>
      </c>
      <c r="F138" s="245">
        <v>838.47</v>
      </c>
      <c r="G138" s="190"/>
      <c r="H138" s="80"/>
      <c r="I138" s="80"/>
      <c r="J138" s="80"/>
    </row>
    <row r="139" spans="1:10" ht="17" hidden="1" customHeight="1" x14ac:dyDescent="0.15">
      <c r="A139" s="242" t="s">
        <v>225</v>
      </c>
      <c r="B139" s="243" t="s">
        <v>226</v>
      </c>
      <c r="C139" s="238">
        <v>1</v>
      </c>
      <c r="D139" s="239">
        <v>65.3</v>
      </c>
      <c r="E139" s="244">
        <v>779.77</v>
      </c>
      <c r="F139" s="245">
        <v>838.47</v>
      </c>
      <c r="G139" s="190"/>
      <c r="H139" s="80"/>
      <c r="I139" s="80"/>
      <c r="J139" s="80"/>
    </row>
    <row r="140" spans="1:10" ht="17" hidden="1" customHeight="1" x14ac:dyDescent="0.15">
      <c r="A140" s="242" t="s">
        <v>227</v>
      </c>
      <c r="B140" s="243" t="s">
        <v>228</v>
      </c>
      <c r="C140" s="238">
        <v>1</v>
      </c>
      <c r="D140" s="239">
        <v>65.3</v>
      </c>
      <c r="E140" s="244">
        <v>779.77</v>
      </c>
      <c r="F140" s="245">
        <v>838.47</v>
      </c>
      <c r="G140" s="190"/>
      <c r="H140" s="80"/>
      <c r="I140" s="80"/>
      <c r="J140" s="80"/>
    </row>
    <row r="141" spans="1:10" ht="17" hidden="1" customHeight="1" x14ac:dyDescent="0.15">
      <c r="A141" s="242" t="s">
        <v>229</v>
      </c>
      <c r="B141" s="243" t="s">
        <v>230</v>
      </c>
      <c r="C141" s="238">
        <v>1</v>
      </c>
      <c r="D141" s="239">
        <v>65.3</v>
      </c>
      <c r="E141" s="244">
        <v>779.77</v>
      </c>
      <c r="F141" s="245">
        <v>838.47</v>
      </c>
      <c r="G141" s="190"/>
      <c r="H141" s="80"/>
      <c r="I141" s="80"/>
      <c r="J141" s="80"/>
    </row>
    <row r="142" spans="1:10" ht="17" hidden="1" customHeight="1" x14ac:dyDescent="0.15">
      <c r="A142" s="242" t="s">
        <v>231</v>
      </c>
      <c r="B142" s="243" t="s">
        <v>232</v>
      </c>
      <c r="C142" s="238">
        <v>1</v>
      </c>
      <c r="D142" s="239">
        <v>65.3</v>
      </c>
      <c r="E142" s="244">
        <v>779.77</v>
      </c>
      <c r="F142" s="245">
        <v>838.47</v>
      </c>
      <c r="G142" s="190"/>
      <c r="H142" s="80"/>
      <c r="I142" s="80"/>
      <c r="J142" s="80"/>
    </row>
    <row r="143" spans="1:10" ht="17" hidden="1" customHeight="1" x14ac:dyDescent="0.15">
      <c r="A143" s="242" t="s">
        <v>233</v>
      </c>
      <c r="B143" s="243" t="s">
        <v>234</v>
      </c>
      <c r="C143" s="238">
        <v>1</v>
      </c>
      <c r="D143" s="239">
        <v>65.3</v>
      </c>
      <c r="E143" s="244">
        <v>779.77</v>
      </c>
      <c r="F143" s="245">
        <v>838.47</v>
      </c>
      <c r="G143" s="190"/>
      <c r="H143" s="80"/>
      <c r="I143" s="80"/>
      <c r="J143" s="80"/>
    </row>
    <row r="144" spans="1:10" ht="17" hidden="1" customHeight="1" x14ac:dyDescent="0.15">
      <c r="A144" s="242" t="s">
        <v>235</v>
      </c>
      <c r="B144" s="243" t="s">
        <v>236</v>
      </c>
      <c r="C144" s="238">
        <v>1</v>
      </c>
      <c r="D144" s="239">
        <v>69.2</v>
      </c>
      <c r="E144" s="244">
        <f t="shared" ref="E144:E151" si="5">F144*0.93</f>
        <v>826.50960000000009</v>
      </c>
      <c r="F144" s="245">
        <v>888.72</v>
      </c>
      <c r="G144" s="190"/>
      <c r="H144" s="80"/>
      <c r="I144" s="80"/>
      <c r="J144" s="80"/>
    </row>
    <row r="145" spans="1:10" ht="17" hidden="1" customHeight="1" x14ac:dyDescent="0.15">
      <c r="A145" s="242" t="s">
        <v>237</v>
      </c>
      <c r="B145" s="243" t="s">
        <v>238</v>
      </c>
      <c r="C145" s="238">
        <v>1</v>
      </c>
      <c r="D145" s="239">
        <v>69.2</v>
      </c>
      <c r="E145" s="244">
        <f t="shared" si="5"/>
        <v>826.50960000000009</v>
      </c>
      <c r="F145" s="245">
        <v>888.72</v>
      </c>
      <c r="G145" s="190"/>
      <c r="H145" s="80"/>
      <c r="I145" s="80"/>
      <c r="J145" s="80"/>
    </row>
    <row r="146" spans="1:10" ht="17" hidden="1" customHeight="1" x14ac:dyDescent="0.15">
      <c r="A146" s="242" t="s">
        <v>239</v>
      </c>
      <c r="B146" s="243" t="s">
        <v>240</v>
      </c>
      <c r="C146" s="238">
        <v>1</v>
      </c>
      <c r="D146" s="239">
        <v>69.2</v>
      </c>
      <c r="E146" s="244">
        <f t="shared" si="5"/>
        <v>826.50960000000009</v>
      </c>
      <c r="F146" s="245">
        <v>888.72</v>
      </c>
      <c r="G146" s="190"/>
      <c r="H146" s="80"/>
      <c r="I146" s="80"/>
      <c r="J146" s="80"/>
    </row>
    <row r="147" spans="1:10" ht="17" hidden="1" customHeight="1" x14ac:dyDescent="0.15">
      <c r="A147" s="242" t="s">
        <v>241</v>
      </c>
      <c r="B147" s="243" t="s">
        <v>242</v>
      </c>
      <c r="C147" s="238">
        <v>1</v>
      </c>
      <c r="D147" s="239">
        <v>69.2</v>
      </c>
      <c r="E147" s="244">
        <f t="shared" si="5"/>
        <v>826.50960000000009</v>
      </c>
      <c r="F147" s="245">
        <v>888.72</v>
      </c>
      <c r="G147" s="190"/>
      <c r="H147" s="80"/>
      <c r="I147" s="80"/>
      <c r="J147" s="80"/>
    </row>
    <row r="148" spans="1:10" ht="17" hidden="1" customHeight="1" x14ac:dyDescent="0.15">
      <c r="A148" s="242" t="s">
        <v>243</v>
      </c>
      <c r="B148" s="243" t="s">
        <v>244</v>
      </c>
      <c r="C148" s="238">
        <v>1</v>
      </c>
      <c r="D148" s="239">
        <v>69.2</v>
      </c>
      <c r="E148" s="244">
        <f t="shared" si="5"/>
        <v>826.50960000000009</v>
      </c>
      <c r="F148" s="245">
        <v>888.72</v>
      </c>
      <c r="G148" s="190"/>
      <c r="H148" s="80"/>
      <c r="I148" s="80"/>
      <c r="J148" s="80"/>
    </row>
    <row r="149" spans="1:10" ht="17" hidden="1" customHeight="1" x14ac:dyDescent="0.15">
      <c r="A149" s="242" t="s">
        <v>245</v>
      </c>
      <c r="B149" s="243" t="s">
        <v>246</v>
      </c>
      <c r="C149" s="238">
        <v>1</v>
      </c>
      <c r="D149" s="239">
        <v>69.2</v>
      </c>
      <c r="E149" s="244">
        <f t="shared" si="5"/>
        <v>826.50960000000009</v>
      </c>
      <c r="F149" s="245">
        <v>888.72</v>
      </c>
      <c r="G149" s="190"/>
      <c r="H149" s="80"/>
      <c r="I149" s="80"/>
      <c r="J149" s="80"/>
    </row>
    <row r="150" spans="1:10" ht="17" hidden="1" customHeight="1" x14ac:dyDescent="0.15">
      <c r="A150" s="242" t="s">
        <v>247</v>
      </c>
      <c r="B150" s="243" t="s">
        <v>248</v>
      </c>
      <c r="C150" s="238">
        <v>1</v>
      </c>
      <c r="D150" s="239">
        <v>69.2</v>
      </c>
      <c r="E150" s="244">
        <f t="shared" si="5"/>
        <v>826.50960000000009</v>
      </c>
      <c r="F150" s="245">
        <v>888.72</v>
      </c>
      <c r="G150" s="190"/>
      <c r="H150" s="80"/>
      <c r="I150" s="80"/>
      <c r="J150" s="80"/>
    </row>
    <row r="151" spans="1:10" ht="17" hidden="1" customHeight="1" x14ac:dyDescent="0.15">
      <c r="A151" s="246" t="s">
        <v>249</v>
      </c>
      <c r="B151" s="247" t="s">
        <v>250</v>
      </c>
      <c r="C151" s="248">
        <v>1</v>
      </c>
      <c r="D151" s="249">
        <v>69.2</v>
      </c>
      <c r="E151" s="244">
        <f t="shared" si="5"/>
        <v>826.50960000000009</v>
      </c>
      <c r="F151" s="245">
        <v>888.72</v>
      </c>
      <c r="G151" s="190"/>
      <c r="H151" s="80"/>
      <c r="I151" s="80"/>
      <c r="J151" s="80"/>
    </row>
    <row r="152" spans="1:10" ht="17" hidden="1" customHeight="1" x14ac:dyDescent="0.15">
      <c r="A152" s="250"/>
      <c r="B152" s="250"/>
      <c r="C152" s="250"/>
      <c r="D152" s="251"/>
      <c r="E152" s="252"/>
      <c r="F152" s="253"/>
      <c r="G152" s="80"/>
      <c r="H152" s="80"/>
      <c r="I152" s="80"/>
      <c r="J152" s="80"/>
    </row>
    <row r="153" spans="1:10" ht="17" customHeight="1" thickBot="1" x14ac:dyDescent="0.2">
      <c r="A153" s="254"/>
      <c r="B153" s="254"/>
      <c r="C153" s="254"/>
      <c r="D153" s="255"/>
      <c r="E153" s="255"/>
      <c r="F153" s="255"/>
      <c r="G153" s="80"/>
      <c r="H153" s="80"/>
      <c r="I153" s="80"/>
      <c r="J153" s="80"/>
    </row>
    <row r="154" spans="1:10" ht="17" customHeight="1" x14ac:dyDescent="0.15">
      <c r="A154" s="164" t="s">
        <v>78</v>
      </c>
      <c r="B154" s="218" t="s">
        <v>168</v>
      </c>
      <c r="C154" s="166"/>
      <c r="D154" s="166"/>
      <c r="E154" s="166"/>
      <c r="F154" s="167"/>
      <c r="G154" s="168"/>
      <c r="H154" s="80"/>
      <c r="I154" s="80"/>
      <c r="J154" s="80"/>
    </row>
    <row r="155" spans="1:10" ht="17" customHeight="1" thickBot="1" x14ac:dyDescent="0.2">
      <c r="A155" s="884" t="s">
        <v>251</v>
      </c>
      <c r="B155" s="885"/>
      <c r="C155" s="885"/>
      <c r="D155" s="885"/>
      <c r="E155" s="885"/>
      <c r="F155" s="169"/>
      <c r="G155" s="168"/>
      <c r="H155" s="80"/>
      <c r="I155" s="80"/>
      <c r="J155" s="80"/>
    </row>
    <row r="156" spans="1:10" ht="17" customHeight="1" thickBot="1" x14ac:dyDescent="0.2">
      <c r="A156" s="560"/>
      <c r="B156" s="561"/>
      <c r="C156" s="562"/>
      <c r="D156" s="563"/>
      <c r="E156" s="564"/>
      <c r="F156" s="565">
        <v>0</v>
      </c>
      <c r="G156" s="168"/>
      <c r="H156" s="80"/>
      <c r="I156" s="80"/>
      <c r="J156" s="80"/>
    </row>
    <row r="157" spans="1:10" ht="17" customHeight="1" thickBot="1" x14ac:dyDescent="0.2">
      <c r="A157" s="566"/>
      <c r="B157" s="567"/>
      <c r="C157" s="568"/>
      <c r="D157" s="563"/>
      <c r="E157" s="564"/>
      <c r="F157" s="565">
        <v>0</v>
      </c>
      <c r="G157" s="168"/>
      <c r="H157" s="80"/>
      <c r="I157" s="80"/>
      <c r="J157" s="80"/>
    </row>
    <row r="158" spans="1:10" ht="17" customHeight="1" thickBot="1" x14ac:dyDescent="0.2">
      <c r="A158" s="569"/>
      <c r="B158" s="567"/>
      <c r="C158" s="568"/>
      <c r="D158" s="563"/>
      <c r="E158" s="564"/>
      <c r="F158" s="565">
        <v>0</v>
      </c>
      <c r="G158" s="168"/>
      <c r="H158" s="80"/>
      <c r="I158" s="80"/>
      <c r="J158" s="80"/>
    </row>
    <row r="159" spans="1:10" ht="17" customHeight="1" thickBot="1" x14ac:dyDescent="0.2">
      <c r="A159" s="569"/>
      <c r="B159" s="567"/>
      <c r="C159" s="568"/>
      <c r="D159" s="563"/>
      <c r="E159" s="564"/>
      <c r="F159" s="565">
        <v>0</v>
      </c>
      <c r="G159" s="168"/>
      <c r="H159" s="80"/>
      <c r="I159" s="80"/>
      <c r="J159" s="80"/>
    </row>
    <row r="160" spans="1:10" ht="17" customHeight="1" thickBot="1" x14ac:dyDescent="0.2">
      <c r="A160" s="566"/>
      <c r="B160" s="567"/>
      <c r="C160" s="568"/>
      <c r="D160" s="563"/>
      <c r="E160" s="564"/>
      <c r="F160" s="565">
        <v>0</v>
      </c>
      <c r="G160" s="168"/>
      <c r="H160" s="80"/>
      <c r="I160" s="80"/>
      <c r="J160" s="80"/>
    </row>
    <row r="161" spans="1:10" ht="17" customHeight="1" thickBot="1" x14ac:dyDescent="0.2">
      <c r="A161" s="566"/>
      <c r="B161" s="567"/>
      <c r="C161" s="568"/>
      <c r="D161" s="563"/>
      <c r="E161" s="564"/>
      <c r="F161" s="565">
        <v>0</v>
      </c>
      <c r="G161" s="168"/>
      <c r="H161" s="80"/>
      <c r="I161" s="80"/>
      <c r="J161" s="80"/>
    </row>
    <row r="162" spans="1:10" ht="17" customHeight="1" thickBot="1" x14ac:dyDescent="0.2">
      <c r="A162" s="569"/>
      <c r="B162" s="567"/>
      <c r="C162" s="568"/>
      <c r="D162" s="563"/>
      <c r="E162" s="564"/>
      <c r="F162" s="565">
        <v>0</v>
      </c>
      <c r="G162" s="168"/>
      <c r="H162" s="80"/>
      <c r="I162" s="80"/>
      <c r="J162" s="80"/>
    </row>
    <row r="163" spans="1:10" ht="17" customHeight="1" thickBot="1" x14ac:dyDescent="0.2">
      <c r="A163" s="570"/>
      <c r="B163" s="571"/>
      <c r="C163" s="572"/>
      <c r="D163" s="573"/>
      <c r="E163" s="564"/>
      <c r="F163" s="574">
        <v>0</v>
      </c>
      <c r="G163" s="168"/>
      <c r="H163" s="80"/>
      <c r="I163" s="80"/>
      <c r="J163" s="80"/>
    </row>
    <row r="164" spans="1:10" ht="17" customHeight="1" thickBot="1" x14ac:dyDescent="0.2">
      <c r="A164" s="222"/>
      <c r="B164" s="108"/>
      <c r="C164" s="109"/>
      <c r="D164" s="223"/>
      <c r="E164" s="256"/>
      <c r="F164" s="191"/>
      <c r="G164" s="168"/>
      <c r="H164" s="80"/>
      <c r="I164" s="80"/>
      <c r="J164" s="80"/>
    </row>
    <row r="165" spans="1:10" ht="17" customHeight="1" x14ac:dyDescent="0.15">
      <c r="A165" s="222"/>
      <c r="B165" s="108"/>
      <c r="C165" s="109"/>
      <c r="D165" s="223"/>
      <c r="E165" s="256"/>
      <c r="F165" s="191"/>
      <c r="G165" s="168"/>
      <c r="H165" s="80"/>
      <c r="I165" s="80"/>
      <c r="J165" s="80"/>
    </row>
    <row r="166" spans="1:10" ht="17" customHeight="1" x14ac:dyDescent="0.15">
      <c r="A166" s="222"/>
      <c r="B166" s="108"/>
      <c r="C166" s="109"/>
      <c r="D166" s="223"/>
      <c r="E166" s="256"/>
      <c r="F166" s="191"/>
      <c r="G166" s="168"/>
      <c r="H166" s="80"/>
      <c r="I166" s="80"/>
      <c r="J166" s="80"/>
    </row>
    <row r="167" spans="1:10" ht="17" customHeight="1" x14ac:dyDescent="0.15">
      <c r="A167" s="222"/>
      <c r="B167" s="108"/>
      <c r="C167" s="109"/>
      <c r="D167" s="223"/>
      <c r="E167" s="256"/>
      <c r="F167" s="191"/>
      <c r="G167" s="168"/>
      <c r="H167" s="80"/>
      <c r="I167" s="80"/>
      <c r="J167" s="80"/>
    </row>
    <row r="168" spans="1:10" ht="17" customHeight="1" x14ac:dyDescent="0.15">
      <c r="A168" s="222"/>
      <c r="B168" s="108"/>
      <c r="C168" s="109"/>
      <c r="D168" s="223"/>
      <c r="E168" s="256"/>
      <c r="F168" s="191"/>
      <c r="G168" s="168"/>
      <c r="H168" s="80"/>
      <c r="I168" s="80"/>
      <c r="J168" s="80"/>
    </row>
    <row r="169" spans="1:10" ht="17" customHeight="1" x14ac:dyDescent="0.15">
      <c r="A169" s="222"/>
      <c r="B169" s="108"/>
      <c r="C169" s="109"/>
      <c r="D169" s="223"/>
      <c r="E169" s="256"/>
      <c r="F169" s="191"/>
      <c r="G169" s="168"/>
      <c r="H169" s="80"/>
      <c r="I169" s="80"/>
      <c r="J169" s="80"/>
    </row>
    <row r="170" spans="1:10" ht="17" customHeight="1" x14ac:dyDescent="0.15">
      <c r="A170" s="222"/>
      <c r="B170" s="108"/>
      <c r="C170" s="109"/>
      <c r="D170" s="223"/>
      <c r="E170" s="256"/>
      <c r="F170" s="191"/>
      <c r="G170" s="168"/>
      <c r="H170" s="80"/>
      <c r="I170" s="80"/>
      <c r="J170" s="80"/>
    </row>
    <row r="171" spans="1:10" ht="17" customHeight="1" x14ac:dyDescent="0.15">
      <c r="A171" s="177"/>
      <c r="B171" s="132"/>
      <c r="C171" s="133"/>
      <c r="D171" s="257"/>
      <c r="E171" s="258"/>
      <c r="F171" s="182"/>
      <c r="G171" s="168"/>
      <c r="H171" s="80"/>
      <c r="I171" s="80"/>
      <c r="J171" s="80"/>
    </row>
    <row r="172" spans="1:10" ht="17" customHeight="1" x14ac:dyDescent="0.15">
      <c r="A172" s="259"/>
      <c r="B172" s="259"/>
      <c r="C172" s="259"/>
      <c r="D172" s="260"/>
      <c r="E172" s="261"/>
      <c r="F172" s="260"/>
      <c r="G172" s="80"/>
      <c r="H172" s="80"/>
      <c r="I172" s="80"/>
      <c r="J172" s="80"/>
    </row>
    <row r="173" spans="1:10" ht="17" customHeight="1" x14ac:dyDescent="0.15">
      <c r="A173" s="262"/>
      <c r="B173" s="262"/>
      <c r="C173" s="262"/>
      <c r="D173" s="80"/>
      <c r="E173" s="80"/>
      <c r="F173" s="80"/>
      <c r="G173" s="80"/>
      <c r="H173" s="80"/>
      <c r="I173" s="80"/>
      <c r="J173" s="80"/>
    </row>
    <row r="174" spans="1:10" ht="17" customHeight="1" x14ac:dyDescent="0.15">
      <c r="A174" s="262"/>
      <c r="B174" s="262"/>
      <c r="C174" s="262"/>
      <c r="D174" s="80"/>
      <c r="E174" s="80"/>
      <c r="F174" s="80"/>
      <c r="G174" s="80"/>
      <c r="H174" s="80"/>
      <c r="I174" s="80"/>
      <c r="J174" s="80"/>
    </row>
    <row r="175" spans="1:10" ht="17" customHeight="1" x14ac:dyDescent="0.15">
      <c r="A175" s="262"/>
      <c r="B175" s="262"/>
      <c r="C175" s="262"/>
      <c r="D175" s="80"/>
      <c r="E175" s="80"/>
      <c r="F175" s="80"/>
      <c r="G175" s="80"/>
      <c r="H175" s="80"/>
      <c r="I175" s="80"/>
      <c r="J175" s="80"/>
    </row>
    <row r="176" spans="1:10" ht="17" customHeight="1" x14ac:dyDescent="0.15">
      <c r="A176" s="262"/>
      <c r="B176" s="262"/>
      <c r="C176" s="262"/>
      <c r="D176" s="80"/>
      <c r="E176" s="80"/>
      <c r="F176" s="80"/>
      <c r="G176" s="80"/>
      <c r="H176" s="80"/>
      <c r="I176" s="80"/>
      <c r="J176" s="80"/>
    </row>
    <row r="177" spans="1:10" ht="17" customHeight="1" x14ac:dyDescent="0.15">
      <c r="A177" s="262"/>
      <c r="B177" s="262"/>
      <c r="C177" s="262"/>
      <c r="D177" s="80"/>
      <c r="E177" s="80"/>
      <c r="F177" s="80"/>
      <c r="G177" s="80"/>
      <c r="H177" s="80"/>
      <c r="I177" s="80"/>
      <c r="J177" s="80"/>
    </row>
    <row r="178" spans="1:10" ht="17" customHeight="1" x14ac:dyDescent="0.15">
      <c r="A178" s="262"/>
      <c r="B178" s="262"/>
      <c r="C178" s="262"/>
      <c r="D178" s="80"/>
      <c r="E178" s="80"/>
      <c r="F178" s="80"/>
      <c r="G178" s="80"/>
      <c r="H178" s="80"/>
      <c r="I178" s="80"/>
      <c r="J178" s="80"/>
    </row>
    <row r="179" spans="1:10" ht="17" customHeight="1" x14ac:dyDescent="0.15">
      <c r="A179" s="262"/>
      <c r="B179" s="262"/>
      <c r="C179" s="262"/>
      <c r="D179" s="80"/>
      <c r="E179" s="80"/>
      <c r="F179" s="80"/>
      <c r="G179" s="80"/>
      <c r="H179" s="80"/>
      <c r="I179" s="80"/>
      <c r="J179" s="80"/>
    </row>
    <row r="180" spans="1:10" ht="17" customHeight="1" x14ac:dyDescent="0.15">
      <c r="A180" s="262"/>
      <c r="B180" s="262"/>
      <c r="C180" s="262"/>
      <c r="D180" s="80"/>
      <c r="E180" s="80"/>
      <c r="F180" s="80"/>
      <c r="G180" s="80"/>
      <c r="H180" s="80"/>
      <c r="I180" s="80"/>
      <c r="J180" s="80"/>
    </row>
    <row r="181" spans="1:10" ht="17" customHeight="1" x14ac:dyDescent="0.15">
      <c r="A181" s="262"/>
      <c r="B181" s="262"/>
      <c r="C181" s="262"/>
      <c r="D181" s="80"/>
      <c r="E181" s="80"/>
      <c r="F181" s="80"/>
      <c r="G181" s="80"/>
      <c r="H181" s="80"/>
      <c r="I181" s="80"/>
      <c r="J181" s="80"/>
    </row>
    <row r="182" spans="1:10" ht="17" customHeight="1" x14ac:dyDescent="0.15">
      <c r="A182" s="262"/>
      <c r="B182" s="262"/>
      <c r="C182" s="262"/>
      <c r="D182" s="80"/>
      <c r="E182" s="80"/>
      <c r="F182" s="80"/>
      <c r="G182" s="80"/>
      <c r="H182" s="80"/>
      <c r="I182" s="80"/>
      <c r="J182" s="80"/>
    </row>
    <row r="183" spans="1:10" ht="17" customHeight="1" x14ac:dyDescent="0.15">
      <c r="A183" s="262"/>
      <c r="B183" s="262"/>
      <c r="C183" s="262"/>
      <c r="D183" s="80"/>
      <c r="E183" s="80"/>
      <c r="F183" s="80"/>
      <c r="G183" s="80"/>
      <c r="H183" s="80"/>
      <c r="I183" s="80"/>
      <c r="J183" s="80"/>
    </row>
    <row r="184" spans="1:10" ht="17" customHeight="1" x14ac:dyDescent="0.15">
      <c r="A184" s="262"/>
      <c r="B184" s="262"/>
      <c r="C184" s="262"/>
      <c r="D184" s="80"/>
      <c r="E184" s="80"/>
      <c r="F184" s="80"/>
      <c r="G184" s="80"/>
      <c r="H184" s="80"/>
      <c r="I184" s="80"/>
      <c r="J184" s="80"/>
    </row>
    <row r="185" spans="1:10" ht="17" customHeight="1" x14ac:dyDescent="0.15">
      <c r="A185" s="262"/>
      <c r="B185" s="262"/>
      <c r="C185" s="262"/>
      <c r="D185" s="80"/>
      <c r="E185" s="80"/>
      <c r="F185" s="80"/>
      <c r="G185" s="80"/>
      <c r="H185" s="80"/>
      <c r="I185" s="80"/>
      <c r="J185" s="80"/>
    </row>
    <row r="186" spans="1:10" ht="17" customHeight="1" x14ac:dyDescent="0.15">
      <c r="A186" s="262"/>
      <c r="B186" s="262"/>
      <c r="C186" s="262"/>
      <c r="D186" s="80"/>
      <c r="E186" s="80"/>
      <c r="F186" s="80"/>
      <c r="G186" s="80"/>
      <c r="H186" s="80"/>
      <c r="I186" s="80"/>
      <c r="J186" s="80"/>
    </row>
    <row r="187" spans="1:10" ht="17" customHeight="1" x14ac:dyDescent="0.15">
      <c r="A187" s="262"/>
      <c r="B187" s="262"/>
      <c r="C187" s="262"/>
      <c r="D187" s="80"/>
      <c r="E187" s="80"/>
      <c r="F187" s="80"/>
      <c r="G187" s="80"/>
      <c r="H187" s="80"/>
      <c r="I187" s="80"/>
      <c r="J187" s="80"/>
    </row>
    <row r="188" spans="1:10" ht="17" customHeight="1" x14ac:dyDescent="0.15">
      <c r="A188" s="262"/>
      <c r="B188" s="262"/>
      <c r="C188" s="262"/>
      <c r="D188" s="80"/>
      <c r="E188" s="80"/>
      <c r="F188" s="80"/>
      <c r="G188" s="80"/>
      <c r="H188" s="80"/>
      <c r="I188" s="80"/>
      <c r="J188" s="80"/>
    </row>
    <row r="189" spans="1:10" ht="17" customHeight="1" x14ac:dyDescent="0.15">
      <c r="A189" s="262"/>
      <c r="B189" s="262"/>
      <c r="C189" s="262"/>
      <c r="D189" s="80"/>
      <c r="E189" s="80"/>
      <c r="F189" s="80"/>
      <c r="G189" s="80"/>
      <c r="H189" s="80"/>
      <c r="I189" s="80"/>
      <c r="J189" s="80"/>
    </row>
    <row r="190" spans="1:10" ht="17" customHeight="1" x14ac:dyDescent="0.15">
      <c r="A190" s="262"/>
      <c r="B190" s="262"/>
      <c r="C190" s="262"/>
      <c r="D190" s="80"/>
      <c r="E190" s="80"/>
      <c r="F190" s="80"/>
      <c r="G190" s="80"/>
      <c r="H190" s="80"/>
      <c r="I190" s="80"/>
      <c r="J190" s="80"/>
    </row>
    <row r="191" spans="1:10" ht="17" customHeight="1" x14ac:dyDescent="0.15">
      <c r="A191" s="262"/>
      <c r="B191" s="262"/>
      <c r="C191" s="262"/>
      <c r="D191" s="80"/>
      <c r="E191" s="80"/>
      <c r="F191" s="80"/>
      <c r="G191" s="80"/>
      <c r="H191" s="80"/>
      <c r="I191" s="80"/>
      <c r="J191" s="80"/>
    </row>
    <row r="192" spans="1:10" ht="17" customHeight="1" x14ac:dyDescent="0.15">
      <c r="A192" s="262"/>
      <c r="B192" s="262"/>
      <c r="C192" s="262"/>
      <c r="D192" s="80"/>
      <c r="E192" s="80"/>
      <c r="F192" s="80"/>
      <c r="G192" s="80"/>
      <c r="H192" s="80"/>
      <c r="I192" s="80"/>
      <c r="J192" s="80"/>
    </row>
    <row r="193" spans="1:10" ht="17" customHeight="1" x14ac:dyDescent="0.15">
      <c r="A193" s="262"/>
      <c r="B193" s="262"/>
      <c r="C193" s="262"/>
      <c r="D193" s="80"/>
      <c r="E193" s="80"/>
      <c r="F193" s="80"/>
      <c r="G193" s="80"/>
      <c r="H193" s="80"/>
      <c r="I193" s="80"/>
      <c r="J193" s="80"/>
    </row>
    <row r="194" spans="1:10" ht="17" customHeight="1" x14ac:dyDescent="0.15">
      <c r="A194" s="262"/>
      <c r="B194" s="262"/>
      <c r="C194" s="262"/>
      <c r="D194" s="80"/>
      <c r="E194" s="80"/>
      <c r="F194" s="80"/>
      <c r="G194" s="80"/>
      <c r="H194" s="80"/>
      <c r="I194" s="80"/>
      <c r="J194" s="80"/>
    </row>
    <row r="195" spans="1:10" ht="17" customHeight="1" x14ac:dyDescent="0.15">
      <c r="A195" s="262"/>
      <c r="B195" s="262"/>
      <c r="C195" s="262"/>
      <c r="D195" s="80"/>
      <c r="E195" s="80"/>
      <c r="F195" s="80"/>
      <c r="G195" s="80"/>
      <c r="H195" s="80"/>
      <c r="I195" s="80"/>
      <c r="J195" s="80"/>
    </row>
    <row r="196" spans="1:10" ht="17" customHeight="1" x14ac:dyDescent="0.15">
      <c r="A196" s="262"/>
      <c r="B196" s="262"/>
      <c r="C196" s="262"/>
      <c r="D196" s="80"/>
      <c r="E196" s="80"/>
      <c r="F196" s="80"/>
      <c r="G196" s="80"/>
      <c r="H196" s="80"/>
      <c r="I196" s="80"/>
      <c r="J196" s="80"/>
    </row>
    <row r="197" spans="1:10" ht="17" customHeight="1" x14ac:dyDescent="0.15">
      <c r="A197" s="262"/>
      <c r="B197" s="262"/>
      <c r="C197" s="262"/>
      <c r="D197" s="80"/>
      <c r="E197" s="80"/>
      <c r="F197" s="80"/>
      <c r="G197" s="80"/>
      <c r="H197" s="80"/>
      <c r="I197" s="80"/>
      <c r="J197" s="80"/>
    </row>
    <row r="198" spans="1:10" ht="17" customHeight="1" x14ac:dyDescent="0.15">
      <c r="A198" s="262"/>
      <c r="B198" s="262"/>
      <c r="C198" s="262"/>
      <c r="D198" s="80"/>
      <c r="E198" s="80"/>
      <c r="F198" s="80"/>
      <c r="G198" s="80"/>
      <c r="H198" s="80"/>
      <c r="I198" s="80"/>
      <c r="J198" s="80"/>
    </row>
    <row r="199" spans="1:10" ht="17" customHeight="1" x14ac:dyDescent="0.15">
      <c r="A199" s="262"/>
      <c r="B199" s="262"/>
      <c r="C199" s="262"/>
      <c r="D199" s="80"/>
      <c r="E199" s="80"/>
      <c r="F199" s="80"/>
      <c r="G199" s="80"/>
      <c r="H199" s="80"/>
      <c r="I199" s="80"/>
      <c r="J199" s="80"/>
    </row>
    <row r="200" spans="1:10" ht="17" customHeight="1" x14ac:dyDescent="0.15">
      <c r="A200" s="262"/>
      <c r="B200" s="262"/>
      <c r="C200" s="262"/>
      <c r="D200" s="80"/>
      <c r="E200" s="80"/>
      <c r="F200" s="80"/>
      <c r="G200" s="80"/>
      <c r="H200" s="80"/>
      <c r="I200" s="80"/>
      <c r="J200" s="80"/>
    </row>
    <row r="201" spans="1:10" ht="17" customHeight="1" x14ac:dyDescent="0.15">
      <c r="A201" s="262"/>
      <c r="B201" s="262"/>
      <c r="C201" s="262"/>
      <c r="D201" s="80"/>
      <c r="E201" s="80"/>
      <c r="F201" s="80"/>
      <c r="G201" s="80"/>
      <c r="H201" s="80"/>
      <c r="I201" s="80"/>
      <c r="J201" s="80"/>
    </row>
    <row r="202" spans="1:10" ht="17" customHeight="1" x14ac:dyDescent="0.15">
      <c r="A202" s="262"/>
      <c r="B202" s="262"/>
      <c r="C202" s="262"/>
      <c r="D202" s="80"/>
      <c r="E202" s="80"/>
      <c r="F202" s="80"/>
      <c r="G202" s="80"/>
      <c r="H202" s="80"/>
      <c r="I202" s="80"/>
      <c r="J202" s="80"/>
    </row>
    <row r="203" spans="1:10" ht="17" customHeight="1" x14ac:dyDescent="0.15">
      <c r="A203" s="262"/>
      <c r="B203" s="262"/>
      <c r="C203" s="262"/>
      <c r="D203" s="80"/>
      <c r="E203" s="80"/>
      <c r="F203" s="80"/>
      <c r="G203" s="80"/>
      <c r="H203" s="80"/>
      <c r="I203" s="80"/>
      <c r="J203" s="80"/>
    </row>
    <row r="204" spans="1:10" ht="17" customHeight="1" x14ac:dyDescent="0.15">
      <c r="A204" s="262"/>
      <c r="B204" s="262"/>
      <c r="C204" s="262"/>
      <c r="D204" s="80"/>
      <c r="E204" s="80"/>
      <c r="F204" s="80"/>
      <c r="G204" s="80"/>
      <c r="H204" s="80"/>
      <c r="I204" s="80"/>
      <c r="J204" s="80"/>
    </row>
    <row r="205" spans="1:10" ht="17" customHeight="1" x14ac:dyDescent="0.15">
      <c r="A205" s="262"/>
      <c r="B205" s="262"/>
      <c r="C205" s="262"/>
      <c r="D205" s="80"/>
      <c r="E205" s="80"/>
      <c r="F205" s="80"/>
      <c r="G205" s="80"/>
      <c r="H205" s="80"/>
      <c r="I205" s="80"/>
      <c r="J205" s="80"/>
    </row>
    <row r="206" spans="1:10" ht="17" customHeight="1" x14ac:dyDescent="0.15">
      <c r="A206" s="262"/>
      <c r="B206" s="262"/>
      <c r="C206" s="262"/>
      <c r="D206" s="80"/>
      <c r="E206" s="80"/>
      <c r="F206" s="80"/>
      <c r="G206" s="80"/>
      <c r="H206" s="80"/>
      <c r="I206" s="80"/>
      <c r="J206" s="80"/>
    </row>
    <row r="207" spans="1:10" ht="17" customHeight="1" x14ac:dyDescent="0.15">
      <c r="A207" s="262"/>
      <c r="B207" s="262"/>
      <c r="C207" s="262"/>
      <c r="D207" s="80"/>
      <c r="E207" s="80"/>
      <c r="F207" s="80"/>
      <c r="G207" s="80"/>
      <c r="H207" s="80"/>
      <c r="I207" s="80"/>
      <c r="J207" s="80"/>
    </row>
    <row r="208" spans="1:10" ht="17" customHeight="1" x14ac:dyDescent="0.15">
      <c r="A208" s="262"/>
      <c r="B208" s="262"/>
      <c r="C208" s="262"/>
      <c r="D208" s="80"/>
      <c r="E208" s="80"/>
      <c r="F208" s="80"/>
      <c r="G208" s="80"/>
      <c r="H208" s="80"/>
      <c r="I208" s="80"/>
      <c r="J208" s="80"/>
    </row>
    <row r="209" spans="1:10" ht="17" customHeight="1" x14ac:dyDescent="0.15">
      <c r="A209" s="262"/>
      <c r="B209" s="262"/>
      <c r="C209" s="262"/>
      <c r="D209" s="80"/>
      <c r="E209" s="80"/>
      <c r="F209" s="80"/>
      <c r="G209" s="80"/>
      <c r="H209" s="80"/>
      <c r="I209" s="80"/>
      <c r="J209" s="80"/>
    </row>
    <row r="210" spans="1:10" ht="17" customHeight="1" x14ac:dyDescent="0.15">
      <c r="A210" s="262"/>
      <c r="B210" s="262"/>
      <c r="C210" s="262"/>
      <c r="D210" s="80"/>
      <c r="E210" s="80"/>
      <c r="F210" s="80"/>
      <c r="G210" s="80"/>
      <c r="H210" s="80"/>
      <c r="I210" s="80"/>
      <c r="J210" s="80"/>
    </row>
    <row r="211" spans="1:10" ht="17" customHeight="1" x14ac:dyDescent="0.15">
      <c r="A211" s="262"/>
      <c r="B211" s="262"/>
      <c r="C211" s="262"/>
      <c r="D211" s="80"/>
      <c r="E211" s="80"/>
      <c r="F211" s="80"/>
      <c r="G211" s="80"/>
      <c r="H211" s="80"/>
      <c r="I211" s="80"/>
      <c r="J211" s="80"/>
    </row>
    <row r="212" spans="1:10" ht="17" customHeight="1" x14ac:dyDescent="0.15">
      <c r="A212" s="262"/>
      <c r="B212" s="262"/>
      <c r="C212" s="262"/>
      <c r="D212" s="80"/>
      <c r="E212" s="80"/>
      <c r="F212" s="80"/>
      <c r="G212" s="80"/>
      <c r="H212" s="80"/>
      <c r="I212" s="80"/>
      <c r="J212" s="80"/>
    </row>
    <row r="213" spans="1:10" ht="17" customHeight="1" x14ac:dyDescent="0.15">
      <c r="A213" s="262"/>
      <c r="B213" s="262"/>
      <c r="C213" s="262"/>
      <c r="D213" s="80"/>
      <c r="E213" s="80"/>
      <c r="F213" s="80"/>
      <c r="G213" s="80"/>
      <c r="H213" s="80"/>
      <c r="I213" s="80"/>
      <c r="J213" s="80"/>
    </row>
    <row r="214" spans="1:10" ht="17" customHeight="1" x14ac:dyDescent="0.15">
      <c r="A214" s="262"/>
      <c r="B214" s="262"/>
      <c r="C214" s="262"/>
      <c r="D214" s="80"/>
      <c r="E214" s="80"/>
      <c r="F214" s="80"/>
      <c r="G214" s="80"/>
      <c r="H214" s="80"/>
      <c r="I214" s="80"/>
      <c r="J214" s="80"/>
    </row>
    <row r="215" spans="1:10" ht="17" customHeight="1" x14ac:dyDescent="0.15">
      <c r="A215" s="262"/>
      <c r="B215" s="262"/>
      <c r="C215" s="262"/>
      <c r="D215" s="80"/>
      <c r="E215" s="80"/>
      <c r="F215" s="80"/>
      <c r="G215" s="80"/>
      <c r="H215" s="80"/>
      <c r="I215" s="80"/>
      <c r="J215" s="80"/>
    </row>
    <row r="216" spans="1:10" ht="17" customHeight="1" x14ac:dyDescent="0.15">
      <c r="A216" s="262"/>
      <c r="B216" s="262"/>
      <c r="C216" s="262"/>
      <c r="D216" s="80"/>
      <c r="E216" s="80"/>
      <c r="F216" s="80"/>
      <c r="G216" s="80"/>
      <c r="H216" s="80"/>
      <c r="I216" s="80"/>
      <c r="J216" s="80"/>
    </row>
    <row r="217" spans="1:10" ht="17" customHeight="1" x14ac:dyDescent="0.15">
      <c r="A217" s="262"/>
      <c r="B217" s="262"/>
      <c r="C217" s="262"/>
      <c r="D217" s="80"/>
      <c r="E217" s="80"/>
      <c r="F217" s="80"/>
      <c r="G217" s="80"/>
      <c r="H217" s="80"/>
      <c r="I217" s="80"/>
      <c r="J217" s="80"/>
    </row>
    <row r="218" spans="1:10" ht="17" customHeight="1" x14ac:dyDescent="0.15">
      <c r="A218" s="262"/>
      <c r="B218" s="262"/>
      <c r="C218" s="262"/>
      <c r="D218" s="80"/>
      <c r="E218" s="80"/>
      <c r="F218" s="80"/>
      <c r="G218" s="80"/>
      <c r="H218" s="80"/>
      <c r="I218" s="80"/>
      <c r="J218" s="80"/>
    </row>
    <row r="219" spans="1:10" ht="17" customHeight="1" x14ac:dyDescent="0.15">
      <c r="A219" s="262"/>
      <c r="B219" s="262"/>
      <c r="C219" s="262"/>
      <c r="D219" s="80"/>
      <c r="E219" s="80"/>
      <c r="F219" s="80"/>
      <c r="G219" s="80"/>
      <c r="H219" s="80"/>
      <c r="I219" s="80"/>
      <c r="J219" s="80"/>
    </row>
    <row r="220" spans="1:10" ht="17" customHeight="1" x14ac:dyDescent="0.15">
      <c r="A220" s="262"/>
      <c r="B220" s="262"/>
      <c r="C220" s="262"/>
      <c r="D220" s="80"/>
      <c r="E220" s="80"/>
      <c r="F220" s="80"/>
      <c r="G220" s="80"/>
      <c r="H220" s="80"/>
      <c r="I220" s="80"/>
      <c r="J220" s="80"/>
    </row>
    <row r="221" spans="1:10" ht="17" customHeight="1" x14ac:dyDescent="0.15">
      <c r="A221" s="262"/>
      <c r="B221" s="262"/>
      <c r="C221" s="262"/>
      <c r="D221" s="80"/>
      <c r="E221" s="80"/>
      <c r="F221" s="80"/>
      <c r="G221" s="80"/>
      <c r="H221" s="80"/>
      <c r="I221" s="80"/>
      <c r="J221" s="80"/>
    </row>
    <row r="222" spans="1:10" ht="17" customHeight="1" x14ac:dyDescent="0.15">
      <c r="A222" s="262"/>
      <c r="B222" s="262"/>
      <c r="C222" s="262"/>
      <c r="D222" s="80"/>
      <c r="E222" s="80"/>
      <c r="F222" s="80"/>
      <c r="G222" s="80"/>
      <c r="H222" s="80"/>
      <c r="I222" s="80"/>
      <c r="J222" s="80"/>
    </row>
    <row r="223" spans="1:10" ht="17" customHeight="1" x14ac:dyDescent="0.15">
      <c r="A223" s="262"/>
      <c r="B223" s="262"/>
      <c r="C223" s="262"/>
      <c r="D223" s="80"/>
      <c r="E223" s="80"/>
      <c r="F223" s="80"/>
      <c r="G223" s="80"/>
      <c r="H223" s="80"/>
      <c r="I223" s="80"/>
      <c r="J223" s="80"/>
    </row>
    <row r="224" spans="1:10" ht="17" customHeight="1" x14ac:dyDescent="0.15">
      <c r="A224" s="262"/>
      <c r="B224" s="262"/>
      <c r="C224" s="262"/>
      <c r="D224" s="80"/>
      <c r="E224" s="80"/>
      <c r="F224" s="80"/>
      <c r="G224" s="80"/>
      <c r="H224" s="80"/>
      <c r="I224" s="80"/>
      <c r="J224" s="80"/>
    </row>
    <row r="225" spans="1:10" ht="17" customHeight="1" x14ac:dyDescent="0.15">
      <c r="A225" s="262"/>
      <c r="B225" s="262"/>
      <c r="C225" s="262"/>
      <c r="D225" s="80"/>
      <c r="E225" s="80"/>
      <c r="F225" s="80"/>
      <c r="G225" s="80"/>
      <c r="H225" s="80"/>
      <c r="I225" s="80"/>
      <c r="J225" s="80"/>
    </row>
    <row r="226" spans="1:10" ht="17" customHeight="1" x14ac:dyDescent="0.15">
      <c r="A226" s="262"/>
      <c r="B226" s="262"/>
      <c r="C226" s="262"/>
      <c r="D226" s="80"/>
      <c r="E226" s="80"/>
      <c r="F226" s="80"/>
      <c r="G226" s="80"/>
      <c r="H226" s="80"/>
      <c r="I226" s="80"/>
      <c r="J226" s="80"/>
    </row>
    <row r="227" spans="1:10" ht="17" customHeight="1" x14ac:dyDescent="0.15">
      <c r="A227" s="262"/>
      <c r="B227" s="262"/>
      <c r="C227" s="262"/>
      <c r="D227" s="80"/>
      <c r="E227" s="80"/>
      <c r="F227" s="80"/>
      <c r="G227" s="80"/>
      <c r="H227" s="80"/>
      <c r="I227" s="80"/>
      <c r="J227" s="80"/>
    </row>
    <row r="228" spans="1:10" ht="17" customHeight="1" x14ac:dyDescent="0.15">
      <c r="A228" s="262"/>
      <c r="B228" s="262"/>
      <c r="C228" s="262"/>
      <c r="D228" s="80"/>
      <c r="E228" s="80"/>
      <c r="F228" s="80"/>
      <c r="G228" s="80"/>
      <c r="H228" s="80"/>
      <c r="I228" s="80"/>
      <c r="J228" s="80"/>
    </row>
    <row r="229" spans="1:10" ht="17" customHeight="1" x14ac:dyDescent="0.15">
      <c r="A229" s="262"/>
      <c r="B229" s="262"/>
      <c r="C229" s="262"/>
      <c r="D229" s="80"/>
      <c r="E229" s="80"/>
      <c r="F229" s="80"/>
      <c r="G229" s="80"/>
      <c r="H229" s="80"/>
      <c r="I229" s="80"/>
      <c r="J229" s="80"/>
    </row>
    <row r="230" spans="1:10" ht="17" customHeight="1" x14ac:dyDescent="0.15">
      <c r="A230" s="262"/>
      <c r="B230" s="262"/>
      <c r="C230" s="262"/>
      <c r="D230" s="80"/>
      <c r="E230" s="80"/>
      <c r="F230" s="80"/>
      <c r="G230" s="80"/>
      <c r="H230" s="80"/>
      <c r="I230" s="80"/>
      <c r="J230" s="80"/>
    </row>
    <row r="231" spans="1:10" ht="17" customHeight="1" x14ac:dyDescent="0.15">
      <c r="A231" s="262"/>
      <c r="B231" s="262"/>
      <c r="C231" s="262"/>
      <c r="D231" s="80"/>
      <c r="E231" s="80"/>
      <c r="F231" s="80"/>
      <c r="G231" s="80"/>
      <c r="H231" s="80"/>
      <c r="I231" s="80"/>
      <c r="J231" s="80"/>
    </row>
    <row r="232" spans="1:10" ht="17" customHeight="1" x14ac:dyDescent="0.15">
      <c r="A232" s="262"/>
      <c r="B232" s="262"/>
      <c r="C232" s="262"/>
      <c r="D232" s="80"/>
      <c r="E232" s="80"/>
      <c r="F232" s="80"/>
      <c r="G232" s="80"/>
      <c r="H232" s="80"/>
      <c r="I232" s="80"/>
      <c r="J232" s="80"/>
    </row>
    <row r="233" spans="1:10" ht="17" customHeight="1" x14ac:dyDescent="0.15">
      <c r="A233" s="262"/>
      <c r="B233" s="262"/>
      <c r="C233" s="262"/>
      <c r="D233" s="80"/>
      <c r="E233" s="80"/>
      <c r="F233" s="80"/>
      <c r="G233" s="80"/>
      <c r="H233" s="80"/>
      <c r="I233" s="80"/>
      <c r="J233" s="80"/>
    </row>
    <row r="234" spans="1:10" ht="17" customHeight="1" x14ac:dyDescent="0.15">
      <c r="A234" s="262"/>
      <c r="B234" s="262"/>
      <c r="C234" s="262"/>
      <c r="D234" s="80"/>
      <c r="E234" s="80"/>
      <c r="F234" s="80"/>
      <c r="G234" s="80"/>
      <c r="H234" s="80"/>
      <c r="I234" s="80"/>
      <c r="J234" s="80"/>
    </row>
    <row r="235" spans="1:10" ht="17" customHeight="1" x14ac:dyDescent="0.15">
      <c r="A235" s="262"/>
      <c r="B235" s="262"/>
      <c r="C235" s="262"/>
      <c r="D235" s="80"/>
      <c r="E235" s="80"/>
      <c r="F235" s="80"/>
      <c r="G235" s="80"/>
      <c r="H235" s="80"/>
      <c r="I235" s="80"/>
      <c r="J235" s="80"/>
    </row>
    <row r="236" spans="1:10" ht="17" customHeight="1" x14ac:dyDescent="0.15">
      <c r="A236" s="262"/>
      <c r="B236" s="262"/>
      <c r="C236" s="262"/>
      <c r="D236" s="80"/>
      <c r="E236" s="80"/>
      <c r="F236" s="80"/>
      <c r="G236" s="80"/>
      <c r="H236" s="80"/>
      <c r="I236" s="80"/>
      <c r="J236" s="80"/>
    </row>
    <row r="237" spans="1:10" ht="17" customHeight="1" x14ac:dyDescent="0.15">
      <c r="A237" s="262"/>
      <c r="B237" s="262"/>
      <c r="C237" s="262"/>
      <c r="D237" s="80"/>
      <c r="E237" s="80"/>
      <c r="F237" s="80"/>
      <c r="G237" s="80"/>
      <c r="H237" s="80"/>
      <c r="I237" s="80"/>
      <c r="J237" s="80"/>
    </row>
    <row r="238" spans="1:10" ht="17" customHeight="1" x14ac:dyDescent="0.15">
      <c r="A238" s="262"/>
      <c r="B238" s="262"/>
      <c r="C238" s="262"/>
      <c r="D238" s="80"/>
      <c r="E238" s="80"/>
      <c r="F238" s="80"/>
      <c r="G238" s="80"/>
      <c r="H238" s="80"/>
      <c r="I238" s="80"/>
      <c r="J238" s="80"/>
    </row>
    <row r="239" spans="1:10" ht="17" customHeight="1" x14ac:dyDescent="0.15">
      <c r="A239" s="262"/>
      <c r="B239" s="262"/>
      <c r="C239" s="262"/>
      <c r="D239" s="80"/>
      <c r="E239" s="80"/>
      <c r="F239" s="80"/>
      <c r="G239" s="80"/>
      <c r="H239" s="80"/>
      <c r="I239" s="80"/>
      <c r="J239" s="80"/>
    </row>
    <row r="240" spans="1:10" ht="17" customHeight="1" x14ac:dyDescent="0.15">
      <c r="A240" s="262"/>
      <c r="B240" s="262"/>
      <c r="C240" s="262"/>
      <c r="D240" s="80"/>
      <c r="E240" s="80"/>
      <c r="F240" s="80"/>
      <c r="G240" s="80"/>
      <c r="H240" s="80"/>
      <c r="I240" s="80"/>
      <c r="J240" s="80"/>
    </row>
    <row r="241" spans="1:10" ht="17" customHeight="1" x14ac:dyDescent="0.15">
      <c r="A241" s="262"/>
      <c r="B241" s="262"/>
      <c r="C241" s="262"/>
      <c r="D241" s="80"/>
      <c r="E241" s="80"/>
      <c r="F241" s="80"/>
      <c r="G241" s="80"/>
      <c r="H241" s="80"/>
      <c r="I241" s="80"/>
      <c r="J241" s="80"/>
    </row>
    <row r="242" spans="1:10" ht="17" customHeight="1" x14ac:dyDescent="0.15">
      <c r="A242" s="262"/>
      <c r="B242" s="262"/>
      <c r="C242" s="262"/>
      <c r="D242" s="80"/>
      <c r="E242" s="80"/>
      <c r="F242" s="80"/>
      <c r="G242" s="80"/>
      <c r="H242" s="80"/>
      <c r="I242" s="80"/>
      <c r="J242" s="80"/>
    </row>
    <row r="243" spans="1:10" ht="17" customHeight="1" x14ac:dyDescent="0.15">
      <c r="A243" s="262"/>
      <c r="B243" s="262"/>
      <c r="C243" s="262"/>
      <c r="D243" s="80"/>
      <c r="E243" s="80"/>
      <c r="F243" s="80"/>
      <c r="G243" s="80"/>
      <c r="H243" s="80"/>
      <c r="I243" s="80"/>
      <c r="J243" s="80"/>
    </row>
    <row r="244" spans="1:10" ht="17" customHeight="1" x14ac:dyDescent="0.15">
      <c r="A244" s="262"/>
      <c r="B244" s="262"/>
      <c r="C244" s="262"/>
      <c r="D244" s="80"/>
      <c r="E244" s="80"/>
      <c r="F244" s="80"/>
      <c r="G244" s="80"/>
      <c r="H244" s="80"/>
      <c r="I244" s="80"/>
      <c r="J244" s="80"/>
    </row>
    <row r="245" spans="1:10" ht="17" customHeight="1" x14ac:dyDescent="0.15">
      <c r="A245" s="262"/>
      <c r="B245" s="262"/>
      <c r="C245" s="262"/>
      <c r="D245" s="80"/>
      <c r="E245" s="80"/>
      <c r="F245" s="80"/>
      <c r="G245" s="80"/>
      <c r="H245" s="80"/>
      <c r="I245" s="80"/>
      <c r="J245" s="80"/>
    </row>
    <row r="246" spans="1:10" ht="17" customHeight="1" x14ac:dyDescent="0.15">
      <c r="A246" s="262"/>
      <c r="B246" s="262"/>
      <c r="C246" s="262"/>
      <c r="D246" s="80"/>
      <c r="E246" s="80"/>
      <c r="F246" s="80"/>
      <c r="G246" s="80"/>
      <c r="H246" s="80"/>
      <c r="I246" s="80"/>
      <c r="J246" s="80"/>
    </row>
    <row r="247" spans="1:10" ht="17" customHeight="1" x14ac:dyDescent="0.15">
      <c r="A247" s="262"/>
      <c r="B247" s="262"/>
      <c r="C247" s="262"/>
      <c r="D247" s="80"/>
      <c r="E247" s="80"/>
      <c r="F247" s="80"/>
      <c r="G247" s="80"/>
      <c r="H247" s="80"/>
      <c r="I247" s="80"/>
      <c r="J247" s="80"/>
    </row>
    <row r="248" spans="1:10" ht="17" customHeight="1" x14ac:dyDescent="0.15">
      <c r="A248" s="262"/>
      <c r="B248" s="262"/>
      <c r="C248" s="262"/>
      <c r="D248" s="80"/>
      <c r="E248" s="80"/>
      <c r="F248" s="80"/>
      <c r="G248" s="80"/>
      <c r="H248" s="80"/>
      <c r="I248" s="80"/>
      <c r="J248" s="80"/>
    </row>
    <row r="249" spans="1:10" ht="17" customHeight="1" x14ac:dyDescent="0.15">
      <c r="A249" s="262"/>
      <c r="B249" s="262"/>
      <c r="C249" s="262"/>
      <c r="D249" s="80"/>
      <c r="E249" s="80"/>
      <c r="F249" s="80"/>
      <c r="G249" s="80"/>
      <c r="H249" s="80"/>
      <c r="I249" s="80"/>
      <c r="J249" s="80"/>
    </row>
    <row r="250" spans="1:10" ht="17" customHeight="1" x14ac:dyDescent="0.15">
      <c r="A250" s="262"/>
      <c r="B250" s="262"/>
      <c r="C250" s="262"/>
      <c r="D250" s="80"/>
      <c r="E250" s="80"/>
      <c r="F250" s="80"/>
      <c r="G250" s="80"/>
      <c r="H250" s="80"/>
      <c r="I250" s="80"/>
      <c r="J250" s="80"/>
    </row>
    <row r="251" spans="1:10" ht="17" customHeight="1" x14ac:dyDescent="0.15">
      <c r="A251" s="262"/>
      <c r="B251" s="262"/>
      <c r="C251" s="262"/>
      <c r="D251" s="80"/>
      <c r="E251" s="80"/>
      <c r="F251" s="80"/>
      <c r="G251" s="80"/>
      <c r="H251" s="80"/>
      <c r="I251" s="80"/>
      <c r="J251" s="80"/>
    </row>
    <row r="252" spans="1:10" ht="17" customHeight="1" x14ac:dyDescent="0.15">
      <c r="A252" s="262"/>
      <c r="B252" s="262"/>
      <c r="C252" s="262"/>
      <c r="D252" s="80"/>
      <c r="E252" s="80"/>
      <c r="F252" s="80"/>
      <c r="G252" s="80"/>
      <c r="H252" s="80"/>
      <c r="I252" s="80"/>
      <c r="J252" s="80"/>
    </row>
    <row r="253" spans="1:10" ht="17" customHeight="1" x14ac:dyDescent="0.15">
      <c r="A253" s="262"/>
      <c r="B253" s="262"/>
      <c r="C253" s="262"/>
      <c r="D253" s="80"/>
      <c r="E253" s="80"/>
      <c r="F253" s="80"/>
      <c r="G253" s="80"/>
      <c r="H253" s="80"/>
      <c r="I253" s="80"/>
      <c r="J253" s="80"/>
    </row>
    <row r="254" spans="1:10" ht="17" customHeight="1" x14ac:dyDescent="0.15">
      <c r="A254" s="262"/>
      <c r="B254" s="262"/>
      <c r="C254" s="262"/>
      <c r="D254" s="80"/>
      <c r="E254" s="80"/>
      <c r="F254" s="80"/>
      <c r="G254" s="80"/>
      <c r="H254" s="80"/>
      <c r="I254" s="80"/>
      <c r="J254" s="80"/>
    </row>
    <row r="255" spans="1:10" ht="17" customHeight="1" x14ac:dyDescent="0.15">
      <c r="A255" s="262"/>
      <c r="B255" s="262"/>
      <c r="C255" s="262"/>
      <c r="D255" s="80"/>
      <c r="E255" s="80"/>
      <c r="F255" s="80"/>
      <c r="G255" s="80"/>
      <c r="H255" s="80"/>
      <c r="I255" s="80"/>
      <c r="J255" s="80"/>
    </row>
    <row r="256" spans="1:10" ht="17" customHeight="1" x14ac:dyDescent="0.15">
      <c r="A256" s="262"/>
      <c r="B256" s="262"/>
      <c r="C256" s="262"/>
      <c r="D256" s="80"/>
      <c r="E256" s="80"/>
      <c r="F256" s="80"/>
      <c r="G256" s="80"/>
      <c r="H256" s="80"/>
      <c r="I256" s="80"/>
      <c r="J256" s="80"/>
    </row>
    <row r="257" spans="1:10" ht="17" customHeight="1" x14ac:dyDescent="0.15">
      <c r="A257" s="262"/>
      <c r="B257" s="262"/>
      <c r="C257" s="262"/>
      <c r="D257" s="80"/>
      <c r="E257" s="80"/>
      <c r="F257" s="80"/>
      <c r="G257" s="80"/>
      <c r="H257" s="80"/>
      <c r="I257" s="80"/>
      <c r="J257" s="80"/>
    </row>
    <row r="258" spans="1:10" ht="17" customHeight="1" x14ac:dyDescent="0.15">
      <c r="A258" s="262"/>
      <c r="B258" s="262"/>
      <c r="C258" s="262"/>
      <c r="D258" s="80"/>
      <c r="E258" s="80"/>
      <c r="F258" s="80"/>
      <c r="G258" s="80"/>
      <c r="H258" s="80"/>
      <c r="I258" s="80"/>
      <c r="J258" s="80"/>
    </row>
    <row r="259" spans="1:10" ht="17" customHeight="1" x14ac:dyDescent="0.15">
      <c r="A259" s="262"/>
      <c r="B259" s="262"/>
      <c r="C259" s="262"/>
      <c r="D259" s="80"/>
      <c r="E259" s="80"/>
      <c r="F259" s="80"/>
      <c r="G259" s="80"/>
      <c r="H259" s="80"/>
      <c r="I259" s="80"/>
      <c r="J259" s="80"/>
    </row>
    <row r="260" spans="1:10" ht="17" customHeight="1" x14ac:dyDescent="0.15">
      <c r="A260" s="262"/>
      <c r="B260" s="262"/>
      <c r="C260" s="262"/>
      <c r="D260" s="80"/>
      <c r="E260" s="80"/>
      <c r="F260" s="80"/>
      <c r="G260" s="80"/>
      <c r="H260" s="80"/>
      <c r="I260" s="80"/>
      <c r="J260" s="80"/>
    </row>
    <row r="261" spans="1:10" ht="17" customHeight="1" x14ac:dyDescent="0.15">
      <c r="A261" s="262"/>
      <c r="B261" s="262"/>
      <c r="C261" s="262"/>
      <c r="D261" s="80"/>
      <c r="E261" s="80"/>
      <c r="F261" s="80"/>
      <c r="G261" s="80"/>
      <c r="H261" s="80"/>
      <c r="I261" s="80"/>
      <c r="J261" s="80"/>
    </row>
    <row r="262" spans="1:10" ht="17" customHeight="1" x14ac:dyDescent="0.15">
      <c r="A262" s="262"/>
      <c r="B262" s="262"/>
      <c r="C262" s="262"/>
      <c r="D262" s="80"/>
      <c r="E262" s="80"/>
      <c r="F262" s="80"/>
      <c r="G262" s="80"/>
      <c r="H262" s="80"/>
      <c r="I262" s="80"/>
      <c r="J262" s="80"/>
    </row>
    <row r="263" spans="1:10" ht="17" customHeight="1" x14ac:dyDescent="0.15">
      <c r="A263" s="262"/>
      <c r="B263" s="262"/>
      <c r="C263" s="262"/>
      <c r="D263" s="80"/>
      <c r="E263" s="80"/>
      <c r="F263" s="80"/>
      <c r="G263" s="80"/>
      <c r="H263" s="80"/>
      <c r="I263" s="80"/>
      <c r="J263" s="80"/>
    </row>
    <row r="264" spans="1:10" ht="17" customHeight="1" x14ac:dyDescent="0.15">
      <c r="A264" s="262"/>
      <c r="B264" s="262"/>
      <c r="C264" s="262"/>
      <c r="D264" s="80"/>
      <c r="E264" s="80"/>
      <c r="F264" s="80"/>
      <c r="G264" s="80"/>
      <c r="H264" s="80"/>
      <c r="I264" s="80"/>
      <c r="J264" s="80"/>
    </row>
    <row r="265" spans="1:10" ht="17" customHeight="1" x14ac:dyDescent="0.15">
      <c r="A265" s="262"/>
      <c r="B265" s="262"/>
      <c r="C265" s="262"/>
      <c r="D265" s="80"/>
      <c r="E265" s="80"/>
      <c r="F265" s="80"/>
      <c r="G265" s="80"/>
      <c r="H265" s="80"/>
      <c r="I265" s="80"/>
      <c r="J265" s="80"/>
    </row>
    <row r="266" spans="1:10" ht="17" customHeight="1" x14ac:dyDescent="0.15">
      <c r="A266" s="262"/>
      <c r="B266" s="262"/>
      <c r="C266" s="262"/>
      <c r="D266" s="80"/>
      <c r="E266" s="80"/>
      <c r="F266" s="80"/>
      <c r="G266" s="80"/>
      <c r="H266" s="80"/>
      <c r="I266" s="80"/>
      <c r="J266" s="80"/>
    </row>
    <row r="267" spans="1:10" ht="17" customHeight="1" x14ac:dyDescent="0.15">
      <c r="A267" s="262"/>
      <c r="B267" s="262"/>
      <c r="C267" s="262"/>
      <c r="D267" s="80"/>
      <c r="E267" s="80"/>
      <c r="F267" s="80"/>
      <c r="G267" s="80"/>
      <c r="H267" s="80"/>
      <c r="I267" s="80"/>
      <c r="J267" s="80"/>
    </row>
    <row r="268" spans="1:10" ht="17" customHeight="1" x14ac:dyDescent="0.15">
      <c r="A268" s="262"/>
      <c r="B268" s="262"/>
      <c r="C268" s="262"/>
      <c r="D268" s="80"/>
      <c r="E268" s="80"/>
      <c r="F268" s="80"/>
      <c r="G268" s="80"/>
      <c r="H268" s="80"/>
      <c r="I268" s="80"/>
      <c r="J268" s="80"/>
    </row>
    <row r="269" spans="1:10" ht="17" customHeight="1" x14ac:dyDescent="0.15">
      <c r="A269" s="262"/>
      <c r="B269" s="262"/>
      <c r="C269" s="262"/>
      <c r="D269" s="80"/>
      <c r="E269" s="80"/>
      <c r="F269" s="80"/>
      <c r="G269" s="80"/>
      <c r="H269" s="80"/>
      <c r="I269" s="80"/>
      <c r="J269" s="80"/>
    </row>
    <row r="270" spans="1:10" ht="17" customHeight="1" x14ac:dyDescent="0.15">
      <c r="A270" s="262"/>
      <c r="B270" s="262"/>
      <c r="C270" s="262"/>
      <c r="D270" s="80"/>
      <c r="E270" s="80"/>
      <c r="F270" s="80"/>
      <c r="G270" s="80"/>
      <c r="H270" s="80"/>
      <c r="I270" s="80"/>
      <c r="J270" s="80"/>
    </row>
    <row r="271" spans="1:10" ht="17" customHeight="1" x14ac:dyDescent="0.15">
      <c r="A271" s="262"/>
      <c r="B271" s="262"/>
      <c r="C271" s="262"/>
      <c r="D271" s="80"/>
      <c r="E271" s="80"/>
      <c r="F271" s="80"/>
      <c r="G271" s="80"/>
      <c r="H271" s="80"/>
      <c r="I271" s="80"/>
      <c r="J271" s="80"/>
    </row>
    <row r="272" spans="1:10" ht="17" customHeight="1" x14ac:dyDescent="0.15">
      <c r="A272" s="262"/>
      <c r="B272" s="262"/>
      <c r="C272" s="262"/>
      <c r="D272" s="80"/>
      <c r="E272" s="80"/>
      <c r="F272" s="80"/>
      <c r="G272" s="80"/>
      <c r="H272" s="80"/>
      <c r="I272" s="80"/>
      <c r="J272" s="80"/>
    </row>
    <row r="273" spans="1:10" ht="17" customHeight="1" x14ac:dyDescent="0.15">
      <c r="A273" s="262"/>
      <c r="B273" s="262"/>
      <c r="C273" s="262"/>
      <c r="D273" s="80"/>
      <c r="E273" s="80"/>
      <c r="F273" s="80"/>
      <c r="G273" s="80"/>
      <c r="H273" s="80"/>
      <c r="I273" s="80"/>
      <c r="J273" s="80"/>
    </row>
    <row r="274" spans="1:10" ht="17" customHeight="1" x14ac:dyDescent="0.15">
      <c r="A274" s="262"/>
      <c r="B274" s="262"/>
      <c r="C274" s="262"/>
      <c r="D274" s="80"/>
      <c r="E274" s="80"/>
      <c r="F274" s="80"/>
      <c r="G274" s="80"/>
      <c r="H274" s="80"/>
      <c r="I274" s="80"/>
      <c r="J274" s="80"/>
    </row>
    <row r="275" spans="1:10" ht="17" customHeight="1" x14ac:dyDescent="0.15">
      <c r="A275" s="262"/>
      <c r="B275" s="262"/>
      <c r="C275" s="262"/>
      <c r="D275" s="80"/>
      <c r="E275" s="80"/>
      <c r="F275" s="80"/>
      <c r="G275" s="80"/>
      <c r="H275" s="80"/>
      <c r="I275" s="80"/>
      <c r="J275" s="80"/>
    </row>
    <row r="276" spans="1:10" ht="17" customHeight="1" x14ac:dyDescent="0.15">
      <c r="A276" s="262"/>
      <c r="B276" s="262"/>
      <c r="C276" s="262"/>
      <c r="D276" s="80"/>
      <c r="E276" s="80"/>
      <c r="F276" s="80"/>
      <c r="G276" s="80"/>
      <c r="H276" s="80"/>
      <c r="I276" s="80"/>
      <c r="J276" s="80"/>
    </row>
    <row r="277" spans="1:10" ht="17" customHeight="1" x14ac:dyDescent="0.15">
      <c r="A277" s="262"/>
      <c r="B277" s="262"/>
      <c r="C277" s="262"/>
      <c r="D277" s="80"/>
      <c r="E277" s="80"/>
      <c r="F277" s="80"/>
      <c r="G277" s="80"/>
      <c r="H277" s="80"/>
      <c r="I277" s="80"/>
      <c r="J277" s="80"/>
    </row>
    <row r="278" spans="1:10" ht="17" customHeight="1" x14ac:dyDescent="0.15">
      <c r="A278" s="262"/>
      <c r="B278" s="262"/>
      <c r="C278" s="262"/>
      <c r="D278" s="80"/>
      <c r="E278" s="80"/>
      <c r="F278" s="80"/>
      <c r="G278" s="80"/>
      <c r="H278" s="80"/>
      <c r="I278" s="80"/>
      <c r="J278" s="80"/>
    </row>
    <row r="279" spans="1:10" ht="17" customHeight="1" x14ac:dyDescent="0.15">
      <c r="A279" s="262"/>
      <c r="B279" s="262"/>
      <c r="C279" s="262"/>
      <c r="D279" s="80"/>
      <c r="E279" s="80"/>
      <c r="F279" s="80"/>
      <c r="G279" s="80"/>
      <c r="H279" s="80"/>
      <c r="I279" s="80"/>
      <c r="J279" s="80"/>
    </row>
    <row r="280" spans="1:10" ht="17" customHeight="1" x14ac:dyDescent="0.15">
      <c r="A280" s="262"/>
      <c r="B280" s="262"/>
      <c r="C280" s="262"/>
      <c r="D280" s="80"/>
      <c r="E280" s="80"/>
      <c r="F280" s="80"/>
      <c r="G280" s="80"/>
      <c r="H280" s="80"/>
      <c r="I280" s="80"/>
      <c r="J280" s="80"/>
    </row>
    <row r="281" spans="1:10" ht="17" customHeight="1" x14ac:dyDescent="0.15">
      <c r="A281" s="262"/>
      <c r="B281" s="262"/>
      <c r="C281" s="262"/>
      <c r="D281" s="80"/>
      <c r="E281" s="80"/>
      <c r="F281" s="80"/>
      <c r="G281" s="80"/>
      <c r="H281" s="80"/>
      <c r="I281" s="80"/>
      <c r="J281" s="80"/>
    </row>
    <row r="282" spans="1:10" ht="17" customHeight="1" x14ac:dyDescent="0.15">
      <c r="A282" s="262"/>
      <c r="B282" s="262"/>
      <c r="C282" s="262"/>
      <c r="D282" s="80"/>
      <c r="E282" s="80"/>
      <c r="F282" s="80"/>
      <c r="G282" s="80"/>
      <c r="H282" s="80"/>
      <c r="I282" s="80"/>
      <c r="J282" s="80"/>
    </row>
    <row r="283" spans="1:10" ht="17" customHeight="1" x14ac:dyDescent="0.15">
      <c r="A283" s="262"/>
      <c r="B283" s="262"/>
      <c r="C283" s="262"/>
      <c r="D283" s="80"/>
      <c r="E283" s="80"/>
      <c r="F283" s="80"/>
      <c r="G283" s="80"/>
      <c r="H283" s="80"/>
      <c r="I283" s="80"/>
      <c r="J283" s="80"/>
    </row>
    <row r="284" spans="1:10" ht="17" customHeight="1" x14ac:dyDescent="0.15">
      <c r="A284" s="262"/>
      <c r="B284" s="262"/>
      <c r="C284" s="262"/>
      <c r="D284" s="80"/>
      <c r="E284" s="80"/>
      <c r="F284" s="80"/>
      <c r="G284" s="80"/>
      <c r="H284" s="80"/>
      <c r="I284" s="80"/>
      <c r="J284" s="80"/>
    </row>
    <row r="285" spans="1:10" ht="17" customHeight="1" x14ac:dyDescent="0.15">
      <c r="A285" s="262"/>
      <c r="B285" s="262"/>
      <c r="C285" s="262"/>
      <c r="D285" s="80"/>
      <c r="E285" s="80"/>
      <c r="F285" s="80"/>
      <c r="G285" s="80"/>
      <c r="H285" s="80"/>
      <c r="I285" s="80"/>
      <c r="J285" s="80"/>
    </row>
    <row r="286" spans="1:10" ht="17" customHeight="1" x14ac:dyDescent="0.15">
      <c r="A286" s="262"/>
      <c r="B286" s="262"/>
      <c r="C286" s="262"/>
      <c r="D286" s="80"/>
      <c r="E286" s="80"/>
      <c r="F286" s="80"/>
      <c r="G286" s="80"/>
      <c r="H286" s="80"/>
      <c r="I286" s="80"/>
      <c r="J286" s="80"/>
    </row>
    <row r="287" spans="1:10" ht="17" customHeight="1" x14ac:dyDescent="0.15">
      <c r="A287" s="262"/>
      <c r="B287" s="262"/>
      <c r="C287" s="262"/>
      <c r="D287" s="80"/>
      <c r="E287" s="80"/>
      <c r="F287" s="80"/>
      <c r="G287" s="80"/>
      <c r="H287" s="80"/>
      <c r="I287" s="80"/>
      <c r="J287" s="80"/>
    </row>
    <row r="288" spans="1:10" ht="17" customHeight="1" x14ac:dyDescent="0.15">
      <c r="A288" s="262"/>
      <c r="B288" s="262"/>
      <c r="C288" s="262"/>
      <c r="D288" s="80"/>
      <c r="E288" s="80"/>
      <c r="F288" s="80"/>
      <c r="G288" s="80"/>
      <c r="H288" s="80"/>
      <c r="I288" s="80"/>
      <c r="J288" s="80"/>
    </row>
    <row r="289" spans="1:10" ht="17" customHeight="1" x14ac:dyDescent="0.15">
      <c r="A289" s="262"/>
      <c r="B289" s="262"/>
      <c r="C289" s="262"/>
      <c r="D289" s="80"/>
      <c r="E289" s="80"/>
      <c r="F289" s="80"/>
      <c r="G289" s="80"/>
      <c r="H289" s="80"/>
      <c r="I289" s="80"/>
      <c r="J289" s="80"/>
    </row>
    <row r="290" spans="1:10" ht="17" customHeight="1" x14ac:dyDescent="0.15">
      <c r="A290" s="262"/>
      <c r="B290" s="262"/>
      <c r="C290" s="262"/>
      <c r="D290" s="80"/>
      <c r="E290" s="80"/>
      <c r="F290" s="80"/>
      <c r="G290" s="80"/>
      <c r="H290" s="80"/>
      <c r="I290" s="80"/>
      <c r="J290" s="80"/>
    </row>
    <row r="291" spans="1:10" ht="17" customHeight="1" x14ac:dyDescent="0.15">
      <c r="A291" s="262"/>
      <c r="B291" s="262"/>
      <c r="C291" s="262"/>
      <c r="D291" s="80"/>
      <c r="E291" s="80"/>
      <c r="F291" s="80"/>
      <c r="G291" s="80"/>
      <c r="H291" s="80"/>
      <c r="I291" s="80"/>
      <c r="J291" s="80"/>
    </row>
    <row r="292" spans="1:10" ht="17" customHeight="1" x14ac:dyDescent="0.15">
      <c r="A292" s="262"/>
      <c r="B292" s="262"/>
      <c r="C292" s="262"/>
      <c r="D292" s="80"/>
      <c r="E292" s="80"/>
      <c r="F292" s="80"/>
      <c r="G292" s="80"/>
      <c r="H292" s="80"/>
      <c r="I292" s="80"/>
      <c r="J292" s="80"/>
    </row>
    <row r="293" spans="1:10" ht="17" customHeight="1" x14ac:dyDescent="0.15">
      <c r="A293" s="262"/>
      <c r="B293" s="262"/>
      <c r="C293" s="262"/>
      <c r="D293" s="80"/>
      <c r="E293" s="80"/>
      <c r="F293" s="80"/>
      <c r="G293" s="80"/>
      <c r="H293" s="80"/>
      <c r="I293" s="80"/>
      <c r="J293" s="80"/>
    </row>
    <row r="294" spans="1:10" ht="17" customHeight="1" x14ac:dyDescent="0.15">
      <c r="A294" s="262"/>
      <c r="B294" s="262"/>
      <c r="C294" s="262"/>
      <c r="D294" s="80"/>
      <c r="E294" s="80"/>
      <c r="F294" s="80"/>
      <c r="G294" s="80"/>
      <c r="H294" s="80"/>
      <c r="I294" s="80"/>
      <c r="J294" s="80"/>
    </row>
    <row r="295" spans="1:10" ht="17" customHeight="1" x14ac:dyDescent="0.15">
      <c r="A295" s="262"/>
      <c r="B295" s="262"/>
      <c r="C295" s="262"/>
      <c r="D295" s="80"/>
      <c r="E295" s="80"/>
      <c r="F295" s="80"/>
      <c r="G295" s="80"/>
      <c r="H295" s="80"/>
      <c r="I295" s="80"/>
      <c r="J295" s="80"/>
    </row>
    <row r="296" spans="1:10" ht="17" customHeight="1" x14ac:dyDescent="0.15">
      <c r="A296" s="262"/>
      <c r="B296" s="262"/>
      <c r="C296" s="262"/>
      <c r="D296" s="80"/>
      <c r="E296" s="80"/>
      <c r="F296" s="80"/>
      <c r="G296" s="80"/>
      <c r="H296" s="80"/>
      <c r="I296" s="80"/>
      <c r="J296" s="80"/>
    </row>
    <row r="297" spans="1:10" ht="17" customHeight="1" x14ac:dyDescent="0.15">
      <c r="A297" s="262"/>
      <c r="B297" s="262"/>
      <c r="C297" s="262"/>
      <c r="D297" s="80"/>
      <c r="E297" s="80"/>
      <c r="F297" s="80"/>
      <c r="G297" s="80"/>
      <c r="H297" s="80"/>
      <c r="I297" s="80"/>
      <c r="J297" s="80"/>
    </row>
    <row r="298" spans="1:10" ht="17" customHeight="1" x14ac:dyDescent="0.15">
      <c r="A298" s="262"/>
      <c r="B298" s="262"/>
      <c r="C298" s="262"/>
      <c r="D298" s="80"/>
      <c r="E298" s="80"/>
      <c r="F298" s="80"/>
      <c r="G298" s="80"/>
      <c r="H298" s="80"/>
      <c r="I298" s="80"/>
      <c r="J298" s="80"/>
    </row>
    <row r="299" spans="1:10" ht="17" customHeight="1" x14ac:dyDescent="0.15">
      <c r="A299" s="262"/>
      <c r="B299" s="262"/>
      <c r="C299" s="262"/>
      <c r="D299" s="80"/>
      <c r="E299" s="80"/>
      <c r="F299" s="80"/>
      <c r="G299" s="80"/>
      <c r="H299" s="80"/>
      <c r="I299" s="80"/>
      <c r="J299" s="80"/>
    </row>
    <row r="300" spans="1:10" ht="17" customHeight="1" x14ac:dyDescent="0.15">
      <c r="A300" s="262"/>
      <c r="B300" s="262"/>
      <c r="C300" s="262"/>
      <c r="D300" s="80"/>
      <c r="E300" s="80"/>
      <c r="F300" s="80"/>
      <c r="G300" s="80"/>
      <c r="H300" s="80"/>
      <c r="I300" s="80"/>
      <c r="J300" s="80"/>
    </row>
    <row r="301" spans="1:10" ht="17" customHeight="1" x14ac:dyDescent="0.15">
      <c r="A301" s="262"/>
      <c r="B301" s="262"/>
      <c r="C301" s="262"/>
      <c r="D301" s="80"/>
      <c r="E301" s="80"/>
      <c r="F301" s="80"/>
      <c r="G301" s="80"/>
      <c r="H301" s="80"/>
      <c r="I301" s="80"/>
      <c r="J301" s="80"/>
    </row>
    <row r="302" spans="1:10" ht="17" customHeight="1" x14ac:dyDescent="0.15">
      <c r="A302" s="262"/>
      <c r="B302" s="262"/>
      <c r="C302" s="262"/>
      <c r="D302" s="80"/>
      <c r="E302" s="80"/>
      <c r="F302" s="80"/>
      <c r="G302" s="80"/>
      <c r="H302" s="80"/>
      <c r="I302" s="80"/>
      <c r="J302" s="80"/>
    </row>
    <row r="303" spans="1:10" ht="17" customHeight="1" x14ac:dyDescent="0.15">
      <c r="A303" s="262"/>
      <c r="B303" s="262"/>
      <c r="C303" s="262"/>
      <c r="D303" s="80"/>
      <c r="E303" s="80"/>
      <c r="F303" s="80"/>
      <c r="G303" s="80"/>
      <c r="H303" s="80"/>
      <c r="I303" s="80"/>
      <c r="J303" s="80"/>
    </row>
    <row r="304" spans="1:10" ht="17" customHeight="1" x14ac:dyDescent="0.15">
      <c r="A304" s="262"/>
      <c r="B304" s="262"/>
      <c r="C304" s="262"/>
      <c r="D304" s="80"/>
      <c r="E304" s="80"/>
      <c r="F304" s="80"/>
      <c r="G304" s="80"/>
      <c r="H304" s="80"/>
      <c r="I304" s="80"/>
      <c r="J304" s="80"/>
    </row>
    <row r="305" spans="1:10" ht="17" customHeight="1" x14ac:dyDescent="0.15">
      <c r="A305" s="262"/>
      <c r="B305" s="262"/>
      <c r="C305" s="262"/>
      <c r="D305" s="80"/>
      <c r="E305" s="80"/>
      <c r="F305" s="80"/>
      <c r="G305" s="80"/>
      <c r="H305" s="80"/>
      <c r="I305" s="80"/>
      <c r="J305" s="80"/>
    </row>
    <row r="306" spans="1:10" ht="17" customHeight="1" x14ac:dyDescent="0.15">
      <c r="A306" s="262"/>
      <c r="B306" s="262"/>
      <c r="C306" s="262"/>
      <c r="D306" s="80"/>
      <c r="E306" s="80"/>
      <c r="F306" s="80"/>
      <c r="G306" s="80"/>
      <c r="H306" s="80"/>
      <c r="I306" s="80"/>
      <c r="J306" s="80"/>
    </row>
    <row r="307" spans="1:10" ht="17" customHeight="1" x14ac:dyDescent="0.15">
      <c r="A307" s="262"/>
      <c r="B307" s="262"/>
      <c r="C307" s="262"/>
      <c r="D307" s="80"/>
      <c r="E307" s="80"/>
      <c r="F307" s="80"/>
      <c r="G307" s="80"/>
      <c r="H307" s="80"/>
      <c r="I307" s="80"/>
      <c r="J307" s="80"/>
    </row>
    <row r="308" spans="1:10" ht="17" customHeight="1" x14ac:dyDescent="0.15">
      <c r="A308" s="262"/>
      <c r="B308" s="262"/>
      <c r="C308" s="262"/>
      <c r="D308" s="80"/>
      <c r="E308" s="80"/>
      <c r="F308" s="80"/>
      <c r="G308" s="80"/>
      <c r="H308" s="80"/>
      <c r="I308" s="80"/>
      <c r="J308" s="80"/>
    </row>
    <row r="309" spans="1:10" ht="17" customHeight="1" x14ac:dyDescent="0.15">
      <c r="A309" s="262"/>
      <c r="B309" s="262"/>
      <c r="C309" s="262"/>
      <c r="D309" s="80"/>
      <c r="E309" s="80"/>
      <c r="F309" s="80"/>
      <c r="G309" s="80"/>
      <c r="H309" s="80"/>
      <c r="I309" s="80"/>
      <c r="J309" s="80"/>
    </row>
    <row r="310" spans="1:10" ht="17" customHeight="1" x14ac:dyDescent="0.15">
      <c r="A310" s="262"/>
      <c r="B310" s="262"/>
      <c r="C310" s="262"/>
      <c r="D310" s="80"/>
      <c r="E310" s="80"/>
      <c r="F310" s="80"/>
      <c r="G310" s="80"/>
      <c r="H310" s="80"/>
      <c r="I310" s="80"/>
      <c r="J310" s="80"/>
    </row>
    <row r="311" spans="1:10" ht="17" customHeight="1" x14ac:dyDescent="0.15">
      <c r="A311" s="262"/>
      <c r="B311" s="262"/>
      <c r="C311" s="262"/>
      <c r="D311" s="80"/>
      <c r="E311" s="80"/>
      <c r="F311" s="80"/>
      <c r="G311" s="80"/>
      <c r="H311" s="80"/>
      <c r="I311" s="80"/>
      <c r="J311" s="80"/>
    </row>
    <row r="312" spans="1:10" ht="17" customHeight="1" x14ac:dyDescent="0.15">
      <c r="A312" s="262"/>
      <c r="B312" s="262"/>
      <c r="C312" s="262"/>
      <c r="D312" s="80"/>
      <c r="E312" s="80"/>
      <c r="F312" s="80"/>
      <c r="G312" s="80"/>
      <c r="H312" s="80"/>
      <c r="I312" s="80"/>
      <c r="J312" s="80"/>
    </row>
    <row r="313" spans="1:10" ht="17" customHeight="1" x14ac:dyDescent="0.15">
      <c r="A313" s="262"/>
      <c r="B313" s="262"/>
      <c r="C313" s="262"/>
      <c r="D313" s="80"/>
      <c r="E313" s="80"/>
      <c r="F313" s="80"/>
      <c r="G313" s="80"/>
      <c r="H313" s="80"/>
      <c r="I313" s="80"/>
      <c r="J313" s="80"/>
    </row>
    <row r="314" spans="1:10" ht="17" customHeight="1" x14ac:dyDescent="0.15">
      <c r="A314" s="262"/>
      <c r="B314" s="262"/>
      <c r="C314" s="262"/>
      <c r="D314" s="80"/>
      <c r="E314" s="80"/>
      <c r="F314" s="80"/>
      <c r="G314" s="80"/>
      <c r="H314" s="80"/>
      <c r="I314" s="80"/>
      <c r="J314" s="80"/>
    </row>
    <row r="315" spans="1:10" ht="17" customHeight="1" x14ac:dyDescent="0.15">
      <c r="A315" s="262"/>
      <c r="B315" s="262"/>
      <c r="C315" s="262"/>
      <c r="D315" s="80"/>
      <c r="E315" s="80"/>
      <c r="F315" s="80"/>
      <c r="G315" s="80"/>
      <c r="H315" s="80"/>
      <c r="I315" s="80"/>
      <c r="J315" s="80"/>
    </row>
    <row r="316" spans="1:10" ht="17" customHeight="1" x14ac:dyDescent="0.15">
      <c r="A316" s="262"/>
      <c r="B316" s="262"/>
      <c r="C316" s="262"/>
      <c r="D316" s="80"/>
      <c r="E316" s="80"/>
      <c r="F316" s="80"/>
      <c r="G316" s="80"/>
      <c r="H316" s="80"/>
      <c r="I316" s="80"/>
      <c r="J316" s="80"/>
    </row>
    <row r="317" spans="1:10" ht="17" customHeight="1" x14ac:dyDescent="0.15">
      <c r="A317" s="262"/>
      <c r="B317" s="262"/>
      <c r="C317" s="262"/>
      <c r="D317" s="80"/>
      <c r="E317" s="80"/>
      <c r="F317" s="80"/>
      <c r="G317" s="80"/>
      <c r="H317" s="80"/>
      <c r="I317" s="80"/>
      <c r="J317" s="80"/>
    </row>
    <row r="318" spans="1:10" ht="17" customHeight="1" x14ac:dyDescent="0.15">
      <c r="A318" s="262"/>
      <c r="B318" s="262"/>
      <c r="C318" s="262"/>
      <c r="D318" s="80"/>
      <c r="E318" s="80"/>
      <c r="F318" s="80"/>
      <c r="G318" s="80"/>
      <c r="H318" s="80"/>
      <c r="I318" s="80"/>
      <c r="J318" s="80"/>
    </row>
    <row r="319" spans="1:10" ht="17" customHeight="1" x14ac:dyDescent="0.15">
      <c r="A319" s="262"/>
      <c r="B319" s="262"/>
      <c r="C319" s="262"/>
      <c r="D319" s="80"/>
      <c r="E319" s="80"/>
      <c r="F319" s="80"/>
      <c r="G319" s="80"/>
      <c r="H319" s="80"/>
      <c r="I319" s="80"/>
      <c r="J319" s="80"/>
    </row>
    <row r="320" spans="1:10" ht="17" customHeight="1" x14ac:dyDescent="0.15">
      <c r="A320" s="262"/>
      <c r="B320" s="262"/>
      <c r="C320" s="262"/>
      <c r="D320" s="80"/>
      <c r="E320" s="80"/>
      <c r="F320" s="80"/>
      <c r="G320" s="80"/>
      <c r="H320" s="80"/>
      <c r="I320" s="80"/>
      <c r="J320" s="80"/>
    </row>
    <row r="321" spans="1:10" ht="17" customHeight="1" x14ac:dyDescent="0.15">
      <c r="A321" s="262"/>
      <c r="B321" s="262"/>
      <c r="C321" s="262"/>
      <c r="D321" s="80"/>
      <c r="E321" s="80"/>
      <c r="F321" s="80"/>
      <c r="G321" s="80"/>
      <c r="H321" s="80"/>
      <c r="I321" s="80"/>
      <c r="J321" s="80"/>
    </row>
    <row r="322" spans="1:10" ht="17" customHeight="1" x14ac:dyDescent="0.15">
      <c r="A322" s="262"/>
      <c r="B322" s="262"/>
      <c r="C322" s="262"/>
      <c r="D322" s="80"/>
      <c r="E322" s="80"/>
      <c r="F322" s="80"/>
      <c r="G322" s="80"/>
      <c r="H322" s="80"/>
      <c r="I322" s="80"/>
      <c r="J322" s="80"/>
    </row>
    <row r="323" spans="1:10" ht="17" customHeight="1" x14ac:dyDescent="0.15">
      <c r="A323" s="262"/>
      <c r="B323" s="262"/>
      <c r="C323" s="262"/>
      <c r="D323" s="80"/>
      <c r="E323" s="80"/>
      <c r="F323" s="80"/>
      <c r="G323" s="80"/>
      <c r="H323" s="80"/>
      <c r="I323" s="80"/>
      <c r="J323" s="80"/>
    </row>
    <row r="324" spans="1:10" ht="17" customHeight="1" x14ac:dyDescent="0.15">
      <c r="A324" s="262"/>
      <c r="B324" s="262"/>
      <c r="C324" s="262"/>
      <c r="D324" s="80"/>
      <c r="E324" s="80"/>
      <c r="F324" s="80"/>
      <c r="G324" s="80"/>
      <c r="H324" s="80"/>
      <c r="I324" s="80"/>
      <c r="J324" s="80"/>
    </row>
    <row r="325" spans="1:10" ht="17" customHeight="1" x14ac:dyDescent="0.15">
      <c r="A325" s="262"/>
      <c r="B325" s="262"/>
      <c r="C325" s="262"/>
      <c r="D325" s="80"/>
      <c r="E325" s="80"/>
      <c r="F325" s="80"/>
      <c r="G325" s="80"/>
      <c r="H325" s="80"/>
      <c r="I325" s="80"/>
      <c r="J325" s="80"/>
    </row>
    <row r="326" spans="1:10" ht="17" customHeight="1" x14ac:dyDescent="0.15">
      <c r="A326" s="262"/>
      <c r="B326" s="262"/>
      <c r="C326" s="262"/>
      <c r="D326" s="80"/>
      <c r="E326" s="80"/>
      <c r="F326" s="80"/>
      <c r="G326" s="80"/>
      <c r="H326" s="80"/>
      <c r="I326" s="80"/>
      <c r="J326" s="80"/>
    </row>
    <row r="327" spans="1:10" ht="17" customHeight="1" x14ac:dyDescent="0.15">
      <c r="A327" s="262"/>
      <c r="B327" s="262"/>
      <c r="C327" s="262"/>
      <c r="D327" s="80"/>
      <c r="E327" s="80"/>
      <c r="F327" s="80"/>
      <c r="G327" s="80"/>
      <c r="H327" s="80"/>
      <c r="I327" s="80"/>
      <c r="J327" s="80"/>
    </row>
    <row r="328" spans="1:10" ht="17" customHeight="1" x14ac:dyDescent="0.15">
      <c r="A328" s="262"/>
      <c r="B328" s="262"/>
      <c r="C328" s="262"/>
      <c r="D328" s="80"/>
      <c r="E328" s="80"/>
      <c r="F328" s="80"/>
      <c r="G328" s="80"/>
      <c r="H328" s="80"/>
      <c r="I328" s="80"/>
      <c r="J328" s="80"/>
    </row>
    <row r="329" spans="1:10" ht="17" customHeight="1" x14ac:dyDescent="0.15">
      <c r="A329" s="262"/>
      <c r="B329" s="262"/>
      <c r="C329" s="262"/>
      <c r="D329" s="80"/>
      <c r="E329" s="80"/>
      <c r="F329" s="80"/>
      <c r="G329" s="80"/>
      <c r="H329" s="80"/>
      <c r="I329" s="80"/>
      <c r="J329" s="80"/>
    </row>
    <row r="330" spans="1:10" ht="17" customHeight="1" x14ac:dyDescent="0.15">
      <c r="A330" s="262"/>
      <c r="B330" s="262"/>
      <c r="C330" s="262"/>
      <c r="D330" s="80"/>
      <c r="E330" s="80"/>
      <c r="F330" s="80"/>
      <c r="G330" s="80"/>
      <c r="H330" s="80"/>
      <c r="I330" s="80"/>
      <c r="J330" s="80"/>
    </row>
    <row r="331" spans="1:10" ht="17" customHeight="1" x14ac:dyDescent="0.15">
      <c r="A331" s="262"/>
      <c r="B331" s="262"/>
      <c r="C331" s="262"/>
      <c r="D331" s="80"/>
      <c r="E331" s="80"/>
      <c r="F331" s="80"/>
      <c r="G331" s="80"/>
      <c r="H331" s="80"/>
      <c r="I331" s="80"/>
      <c r="J331" s="80"/>
    </row>
    <row r="332" spans="1:10" ht="17" customHeight="1" x14ac:dyDescent="0.15">
      <c r="A332" s="262"/>
      <c r="B332" s="262"/>
      <c r="C332" s="262"/>
      <c r="D332" s="80"/>
      <c r="E332" s="80"/>
      <c r="F332" s="80"/>
      <c r="G332" s="80"/>
      <c r="H332" s="80"/>
      <c r="I332" s="80"/>
      <c r="J332" s="80"/>
    </row>
    <row r="333" spans="1:10" ht="17" customHeight="1" x14ac:dyDescent="0.15">
      <c r="A333" s="262"/>
      <c r="B333" s="262"/>
      <c r="C333" s="262"/>
      <c r="D333" s="80"/>
      <c r="E333" s="80"/>
      <c r="F333" s="80"/>
      <c r="G333" s="80"/>
      <c r="H333" s="80"/>
      <c r="I333" s="80"/>
      <c r="J333" s="80"/>
    </row>
    <row r="334" spans="1:10" ht="17" customHeight="1" x14ac:dyDescent="0.15">
      <c r="A334" s="262"/>
      <c r="B334" s="262"/>
      <c r="C334" s="262"/>
      <c r="D334" s="80"/>
      <c r="E334" s="80"/>
      <c r="F334" s="80"/>
      <c r="G334" s="80"/>
      <c r="H334" s="80"/>
      <c r="I334" s="80"/>
      <c r="J334" s="80"/>
    </row>
    <row r="335" spans="1:10" ht="17" customHeight="1" x14ac:dyDescent="0.15">
      <c r="A335" s="262"/>
      <c r="B335" s="262"/>
      <c r="C335" s="262"/>
      <c r="D335" s="80"/>
      <c r="E335" s="80"/>
      <c r="F335" s="80"/>
      <c r="G335" s="80"/>
      <c r="H335" s="80"/>
      <c r="I335" s="80"/>
      <c r="J335" s="80"/>
    </row>
    <row r="336" spans="1:10" ht="17" customHeight="1" x14ac:dyDescent="0.15">
      <c r="A336" s="262"/>
      <c r="B336" s="262"/>
      <c r="C336" s="262"/>
      <c r="D336" s="80"/>
      <c r="E336" s="80"/>
      <c r="F336" s="80"/>
      <c r="G336" s="80"/>
      <c r="H336" s="80"/>
      <c r="I336" s="80"/>
      <c r="J336" s="80"/>
    </row>
    <row r="337" spans="1:10" ht="17" customHeight="1" x14ac:dyDescent="0.15">
      <c r="A337" s="262"/>
      <c r="B337" s="262"/>
      <c r="C337" s="262"/>
      <c r="D337" s="80"/>
      <c r="E337" s="80"/>
      <c r="F337" s="80"/>
      <c r="G337" s="80"/>
      <c r="H337" s="80"/>
      <c r="I337" s="80"/>
      <c r="J337" s="80"/>
    </row>
    <row r="338" spans="1:10" ht="17" customHeight="1" x14ac:dyDescent="0.15">
      <c r="A338" s="262"/>
      <c r="B338" s="262"/>
      <c r="C338" s="262"/>
      <c r="D338" s="80"/>
      <c r="E338" s="80"/>
      <c r="F338" s="80"/>
      <c r="G338" s="80"/>
      <c r="H338" s="80"/>
      <c r="I338" s="80"/>
      <c r="J338" s="80"/>
    </row>
    <row r="339" spans="1:10" ht="17" customHeight="1" x14ac:dyDescent="0.15">
      <c r="A339" s="262"/>
      <c r="B339" s="262"/>
      <c r="C339" s="262"/>
      <c r="D339" s="80"/>
      <c r="E339" s="80"/>
      <c r="F339" s="80"/>
      <c r="G339" s="80"/>
      <c r="H339" s="80"/>
      <c r="I339" s="80"/>
      <c r="J339" s="80"/>
    </row>
    <row r="340" spans="1:10" ht="17" customHeight="1" x14ac:dyDescent="0.15">
      <c r="A340" s="262"/>
      <c r="B340" s="262"/>
      <c r="C340" s="262"/>
      <c r="D340" s="80"/>
      <c r="E340" s="80"/>
      <c r="F340" s="80"/>
      <c r="G340" s="80"/>
      <c r="H340" s="80"/>
      <c r="I340" s="80"/>
      <c r="J340" s="80"/>
    </row>
    <row r="341" spans="1:10" ht="17" customHeight="1" x14ac:dyDescent="0.15">
      <c r="A341" s="262"/>
      <c r="B341" s="262"/>
      <c r="C341" s="262"/>
      <c r="D341" s="80"/>
      <c r="E341" s="80"/>
      <c r="F341" s="80"/>
      <c r="G341" s="80"/>
      <c r="H341" s="80"/>
      <c r="I341" s="80"/>
      <c r="J341" s="80"/>
    </row>
    <row r="342" spans="1:10" ht="17" customHeight="1" x14ac:dyDescent="0.15">
      <c r="A342" s="262"/>
      <c r="B342" s="262"/>
      <c r="C342" s="262"/>
      <c r="D342" s="80"/>
      <c r="E342" s="80"/>
      <c r="F342" s="80"/>
      <c r="G342" s="80"/>
      <c r="H342" s="80"/>
      <c r="I342" s="80"/>
      <c r="J342" s="80"/>
    </row>
    <row r="343" spans="1:10" ht="17" customHeight="1" x14ac:dyDescent="0.15">
      <c r="A343" s="262"/>
      <c r="B343" s="262"/>
      <c r="C343" s="262"/>
      <c r="D343" s="80"/>
      <c r="E343" s="80"/>
      <c r="F343" s="80"/>
      <c r="G343" s="80"/>
      <c r="H343" s="80"/>
      <c r="I343" s="80"/>
      <c r="J343" s="80"/>
    </row>
    <row r="344" spans="1:10" ht="17" customHeight="1" x14ac:dyDescent="0.15">
      <c r="A344" s="262"/>
      <c r="B344" s="262"/>
      <c r="C344" s="262"/>
      <c r="D344" s="80"/>
      <c r="E344" s="80"/>
      <c r="F344" s="80"/>
      <c r="G344" s="80"/>
      <c r="H344" s="80"/>
      <c r="I344" s="80"/>
      <c r="J344" s="80"/>
    </row>
    <row r="345" spans="1:10" ht="17" customHeight="1" x14ac:dyDescent="0.15">
      <c r="A345" s="262"/>
      <c r="B345" s="262"/>
      <c r="C345" s="262"/>
      <c r="D345" s="80"/>
      <c r="E345" s="80"/>
      <c r="F345" s="80"/>
      <c r="G345" s="80"/>
      <c r="H345" s="80"/>
      <c r="I345" s="80"/>
      <c r="J345" s="80"/>
    </row>
    <row r="346" spans="1:10" ht="17" customHeight="1" x14ac:dyDescent="0.15">
      <c r="A346" s="262"/>
      <c r="B346" s="262"/>
      <c r="C346" s="262"/>
      <c r="D346" s="80"/>
      <c r="E346" s="80"/>
      <c r="F346" s="80"/>
      <c r="G346" s="80"/>
      <c r="H346" s="80"/>
      <c r="I346" s="80"/>
      <c r="J346" s="80"/>
    </row>
    <row r="347" spans="1:10" ht="17" customHeight="1" x14ac:dyDescent="0.15">
      <c r="A347" s="262"/>
      <c r="B347" s="262"/>
      <c r="C347" s="262"/>
      <c r="D347" s="80"/>
      <c r="E347" s="80"/>
      <c r="F347" s="80"/>
      <c r="G347" s="80"/>
      <c r="H347" s="80"/>
      <c r="I347" s="80"/>
      <c r="J347" s="80"/>
    </row>
    <row r="348" spans="1:10" ht="17" customHeight="1" x14ac:dyDescent="0.15">
      <c r="A348" s="262"/>
      <c r="B348" s="262"/>
      <c r="C348" s="262"/>
      <c r="D348" s="80"/>
      <c r="E348" s="80"/>
      <c r="F348" s="80"/>
      <c r="G348" s="80"/>
      <c r="H348" s="80"/>
      <c r="I348" s="80"/>
      <c r="J348" s="80"/>
    </row>
    <row r="349" spans="1:10" ht="17" customHeight="1" x14ac:dyDescent="0.15">
      <c r="A349" s="262"/>
      <c r="B349" s="262"/>
      <c r="C349" s="262"/>
      <c r="D349" s="80"/>
      <c r="E349" s="80"/>
      <c r="F349" s="80"/>
      <c r="G349" s="80"/>
      <c r="H349" s="80"/>
      <c r="I349" s="80"/>
      <c r="J349" s="80"/>
    </row>
    <row r="350" spans="1:10" ht="17" customHeight="1" x14ac:dyDescent="0.15">
      <c r="A350" s="262"/>
      <c r="B350" s="262"/>
      <c r="C350" s="262"/>
      <c r="D350" s="80"/>
      <c r="E350" s="80"/>
      <c r="F350" s="80"/>
      <c r="G350" s="80"/>
      <c r="H350" s="80"/>
      <c r="I350" s="80"/>
      <c r="J350" s="80"/>
    </row>
    <row r="351" spans="1:10" ht="17" customHeight="1" x14ac:dyDescent="0.15">
      <c r="A351" s="262"/>
      <c r="B351" s="262"/>
      <c r="C351" s="262"/>
      <c r="D351" s="80"/>
      <c r="E351" s="80"/>
      <c r="F351" s="80"/>
      <c r="G351" s="80"/>
      <c r="H351" s="80"/>
      <c r="I351" s="80"/>
      <c r="J351" s="80"/>
    </row>
    <row r="352" spans="1:10" ht="17" customHeight="1" x14ac:dyDescent="0.15">
      <c r="A352" s="262"/>
      <c r="B352" s="262"/>
      <c r="C352" s="262"/>
      <c r="D352" s="80"/>
      <c r="E352" s="80"/>
      <c r="F352" s="80"/>
      <c r="G352" s="80"/>
      <c r="H352" s="80"/>
      <c r="I352" s="80"/>
      <c r="J352" s="80"/>
    </row>
    <row r="353" spans="1:10" ht="17" customHeight="1" x14ac:dyDescent="0.15">
      <c r="A353" s="262"/>
      <c r="B353" s="262"/>
      <c r="C353" s="262"/>
      <c r="D353" s="80"/>
      <c r="E353" s="80"/>
      <c r="F353" s="80"/>
      <c r="G353" s="80"/>
      <c r="H353" s="80"/>
      <c r="I353" s="80"/>
      <c r="J353" s="80"/>
    </row>
    <row r="354" spans="1:10" ht="17" customHeight="1" x14ac:dyDescent="0.15">
      <c r="A354" s="262"/>
      <c r="B354" s="262"/>
      <c r="C354" s="262"/>
      <c r="D354" s="80"/>
      <c r="E354" s="80"/>
      <c r="F354" s="80"/>
      <c r="G354" s="80"/>
      <c r="H354" s="80"/>
      <c r="I354" s="80"/>
      <c r="J354" s="80"/>
    </row>
    <row r="355" spans="1:10" ht="17" customHeight="1" x14ac:dyDescent="0.15">
      <c r="A355" s="262"/>
      <c r="B355" s="262"/>
      <c r="C355" s="262"/>
      <c r="D355" s="80"/>
      <c r="E355" s="80"/>
      <c r="F355" s="80"/>
      <c r="G355" s="80"/>
      <c r="H355" s="80"/>
      <c r="I355" s="80"/>
      <c r="J355" s="80"/>
    </row>
    <row r="356" spans="1:10" ht="17" customHeight="1" x14ac:dyDescent="0.15">
      <c r="A356" s="262"/>
      <c r="B356" s="262"/>
      <c r="C356" s="262"/>
      <c r="D356" s="80"/>
      <c r="E356" s="80"/>
      <c r="F356" s="80"/>
      <c r="G356" s="80"/>
      <c r="H356" s="80"/>
      <c r="I356" s="80"/>
      <c r="J356" s="80"/>
    </row>
    <row r="357" spans="1:10" ht="12.75" customHeight="1" x14ac:dyDescent="0.15">
      <c r="A357" s="262"/>
      <c r="B357" s="262"/>
      <c r="C357" s="262"/>
      <c r="D357" s="80"/>
      <c r="E357" s="80"/>
      <c r="F357" s="80"/>
      <c r="G357" s="80"/>
      <c r="H357" s="80"/>
      <c r="I357" s="80"/>
      <c r="J357" s="80"/>
    </row>
  </sheetData>
  <sheetProtection algorithmName="SHA-512" hashValue="gMUSpPbzkEdTLU+fmb5RzpEXyqMt6AHMUqek0OXyitjdX33S5qJPo1ijJDc1XvtL3hH+xNhLGGy/VzjUbN9srw==" saltValue="8oW3q7hk6cP5ZHs25DC2rg==" spinCount="100000" sheet="1"/>
  <mergeCells count="19">
    <mergeCell ref="C1:J3"/>
    <mergeCell ref="I45:I46"/>
    <mergeCell ref="D45:D46"/>
    <mergeCell ref="H45:H46"/>
    <mergeCell ref="C7:F8"/>
    <mergeCell ref="J45:J46"/>
    <mergeCell ref="F45:F46"/>
    <mergeCell ref="E45:E46"/>
    <mergeCell ref="C45:C46"/>
    <mergeCell ref="A63:E63"/>
    <mergeCell ref="G6:J6"/>
    <mergeCell ref="A155:E155"/>
    <mergeCell ref="A110:E110"/>
    <mergeCell ref="G45:G46"/>
    <mergeCell ref="A10:B10"/>
    <mergeCell ref="G7:J7"/>
    <mergeCell ref="A111:F111"/>
    <mergeCell ref="A73:C73"/>
    <mergeCell ref="A96:E96"/>
  </mergeCells>
  <pageMargins left="0.70866099999999999" right="0.70866099999999999" top="0.748031" bottom="0.748031" header="0.31496099999999999" footer="0.31496099999999999"/>
  <pageSetup scale="65" orientation="landscape"/>
  <headerFooter alignWithMargins="0">
    <oddFooter>&amp;C&amp;"Helvetica,Regular"&amp;12&amp;K000000&amp;P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publico</vt:lpstr>
      <vt:lpstr>Listado de Precios Interactivo</vt:lpstr>
      <vt:lpstr>Calculador de Pedidos</vt:lpstr>
      <vt:lpstr>Literatura y Promoción</vt:lpstr>
      <vt:lpstr>Calc. con art. de Promocion</vt:lpstr>
      <vt:lpstr>Calculador de Pedidos (2)</vt:lpstr>
      <vt:lpstr>Calculador (Cliente Preferente)</vt:lpstr>
      <vt:lpstr>Datos </vt:lpstr>
      <vt:lpstr>Sheet1-1</vt:lpstr>
      <vt:lpstr>Condición_Fiscal</vt:lpstr>
      <vt:lpstr>Datos_Cal_Pedidos</vt:lpstr>
      <vt:lpstr>IIBB</vt:lpstr>
      <vt:lpstr>IIBB_2</vt:lpstr>
      <vt:lpstr>Seleccion_Productos</vt:lpstr>
      <vt:lpstr>Selección_Productos</vt:lpstr>
      <vt:lpstr>Tipo_de_Envio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</dc:creator>
  <cp:lastModifiedBy>Santiago Javier Haedo</cp:lastModifiedBy>
  <cp:revision/>
  <dcterms:created xsi:type="dcterms:W3CDTF">2017-05-29T22:22:24Z</dcterms:created>
  <dcterms:modified xsi:type="dcterms:W3CDTF">2026-07-25T10:56:07Z</dcterms:modified>
</cp:coreProperties>
</file>